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20730"/>
  <workbookPr codeName="ThisWorkbook" defaultThemeVersion="166925" hidePivotFieldList="1"/>
  <bookViews>
    <workbookView xWindow="0" yWindow="0" windowWidth="13800" windowHeight="3852" tabRatio="754" firstSheet="1" activeTab="5"/>
  </bookViews>
  <sheets>
    <sheet name="Summary Table" sheetId="49" r:id="rId1"/>
    <sheet name="Fabric Survey" sheetId="16" r:id="rId2"/>
    <sheet name="Lookup - Fabric Int" sheetId="40" r:id="rId3"/>
    <sheet name="Lookup - Fabric Ext" sheetId="47" r:id="rId4"/>
    <sheet name="Element look up - M+E" sheetId="42" r:id="rId5"/>
    <sheet name="Master Sheet Summary" sheetId="52" r:id="rId6"/>
    <sheet name="Roofing" sheetId="50" r:id="rId7"/>
    <sheet name="Room refurbishment" sheetId="53" r:id="rId8"/>
    <sheet name="M&amp;E critical works" sheetId="54" r:id="rId9"/>
  </sheets>
  <externalReferences>
    <externalReference r:id="rId10"/>
    <externalReference r:id="rId11"/>
    <externalReference r:id="rId12"/>
  </externalReferences>
  <definedNames>
    <definedName name="_xlnm._FilterDatabase" comment="" localSheetId="1" hidden="1">'Fabric Survey'!$A$13:$AE$120</definedName>
    <definedName name="Action" comment="" localSheetId="8">'[1]Condition rota'!$N$2:$N$7</definedName>
    <definedName name="Action" comment="" localSheetId="5">'[1]Condition rota'!$N$2:$N$7</definedName>
    <definedName name="Action" comment="" localSheetId="6">'[1]Condition rota'!$N$2:$N$7</definedName>
    <definedName name="Action" comment="" localSheetId="7">'[1]Condition rota'!$N$2:$N$7</definedName>
    <definedName name="Action" comment="">'[2]Condition rota'!$N$2:$N$7</definedName>
    <definedName name="Block" comment="">'[3]Condition rota'!$E$2:$E$53</definedName>
    <definedName name="Condition" comment="" localSheetId="8">'[1]Condition rota'!$F$2:$F$5</definedName>
    <definedName name="Condition" comment="" localSheetId="5">'[1]Condition rota'!$F$2:$F$5</definedName>
    <definedName name="Condition" comment="" localSheetId="6">'[1]Condition rota'!$F$2:$F$5</definedName>
    <definedName name="Condition" comment="" localSheetId="7">'[1]Condition rota'!$F$2:$F$5</definedName>
    <definedName name="Condition" comment="">'[2]Condition rota'!$F$2:$F$5</definedName>
    <definedName name="Description" comment="" localSheetId="8">'[1]Condition rota'!$L$1:$L$600</definedName>
    <definedName name="Description" comment="" localSheetId="5">'[1]Condition rota'!$L$1:$L$600</definedName>
    <definedName name="Description" comment="" localSheetId="6">'[1]Condition rota'!$L$1:$L$600</definedName>
    <definedName name="Description" comment="" localSheetId="7">'[1]Condition rota'!$L$1:$L$600</definedName>
    <definedName name="Description" comment="">'[2]Condition rota'!$L$1:$L$600</definedName>
    <definedName name="ElementID" comment="" localSheetId="8">'[1]Condition rota'!$A$1:$A$70</definedName>
    <definedName name="ElementID" comment="" localSheetId="5">'[1]Condition rota'!$A$1:$A$70</definedName>
    <definedName name="ElementID" comment="" localSheetId="6">'[1]Condition rota'!$A$1:$A$70</definedName>
    <definedName name="ElementID" comment="" localSheetId="7">'[1]Condition rota'!$A$1:$A$70</definedName>
    <definedName name="ElementID" comment="">'[2]Condition rota'!$A$1:$A$70</definedName>
    <definedName name="Elevation" comment="" localSheetId="8">'[1]Condition rota'!$K:$K</definedName>
    <definedName name="Elevation" comment="" localSheetId="5">'[1]Condition rota'!$K:$K</definedName>
    <definedName name="Elevation" comment="" localSheetId="6">'[1]Condition rota'!$K:$K</definedName>
    <definedName name="Elevation" comment="" localSheetId="7">'[1]Condition rota'!$K:$K</definedName>
    <definedName name="Elevation" comment="">'[2]Condition rota'!$K:$K</definedName>
    <definedName name="FabricEffect" comment="" localSheetId="8">'[1]Condition rota'!$I$2:$I$4</definedName>
    <definedName name="FabricEffect" comment="" localSheetId="5">'[1]Condition rota'!$I$2:$I$4</definedName>
    <definedName name="FabricEffect" comment="" localSheetId="6">'[1]Condition rota'!$I$2:$I$4</definedName>
    <definedName name="FabricEffect" comment="" localSheetId="7">'[1]Condition rota'!$I$2:$I$4</definedName>
    <definedName name="FabricEffect" comment="">'[2]Condition rota'!$I$2:$I$4</definedName>
    <definedName name="PIP_SiteCode" comment="">" "</definedName>
    <definedName name="PIPSCODE" comment="">" "</definedName>
    <definedName name="_xlnm.Print_Area" comment="" localSheetId="1">'Fabric Survey'!$A$2:$AD$120</definedName>
    <definedName name="_xlnm.Print_Area" comment="" localSheetId="2">'Lookup - Fabric Int'!$A$1:$L$95</definedName>
    <definedName name="_xlnm.Print_Area" comment="" localSheetId="5">'Master Sheet Summary'!$A$1:$F$88</definedName>
    <definedName name="_xlnm.Print_Titles" comment="" localSheetId="1">'Fabric Survey'!$2:$15</definedName>
    <definedName name="Priority" comment="" localSheetId="8">'[1]Condition rota'!$G$2:$G$5</definedName>
    <definedName name="Priority" comment="" localSheetId="5">'[1]Condition rota'!$G$2:$G$5</definedName>
    <definedName name="Priority" comment="" localSheetId="6">'[1]Condition rota'!$G$2:$G$5</definedName>
    <definedName name="Priority" comment="" localSheetId="7">'[1]Condition rota'!$G$2:$G$5</definedName>
    <definedName name="Priority" comment="">'[2]Condition rota'!$G$2:$G$5</definedName>
    <definedName name="Risk" comment="" localSheetId="8">'[1]Condition rota'!$J$2:$J$4</definedName>
    <definedName name="Risk" comment="" localSheetId="5">'[1]Condition rota'!$J$2:$J$4</definedName>
    <definedName name="Risk" comment="" localSheetId="6">'[1]Condition rota'!$J$2:$J$4</definedName>
    <definedName name="Risk" comment="" localSheetId="7">'[1]Condition rota'!$J$2:$J$4</definedName>
    <definedName name="Risk" comment="">'[2]Condition rota'!$J$2:$J$4</definedName>
    <definedName name="Slicer_CONDITION_RANK" comment="">#N/A</definedName>
    <definedName name="Slicer_Internal___External" comment="">#N/A</definedName>
    <definedName name="Slicer_Internal___External1" comment="">#N/A</definedName>
    <definedName name="Surveyor" comment="" localSheetId="8">'[1]Condition rota'!$S$2:$S$13</definedName>
    <definedName name="Surveyor" comment="" localSheetId="5">'[1]Condition rota'!$S$2:$S$13</definedName>
    <definedName name="Surveyor" comment="" localSheetId="6">'[1]Condition rota'!$S$2:$S$13</definedName>
    <definedName name="Surveyor" comment="" localSheetId="7">'[1]Condition rota'!$S$2:$S$13</definedName>
    <definedName name="Surveyor" comment="">'[2]Condition rota'!$S$2:$S$13</definedName>
    <definedName name="Unit" comment="" localSheetId="8">'[1]Condition rota'!$Q$2:$Q$7</definedName>
    <definedName name="Unit" comment="" localSheetId="5">'[1]Condition rota'!$Q$2:$Q$7</definedName>
    <definedName name="Unit" comment="" localSheetId="6">'[1]Condition rota'!$Q$2:$Q$7</definedName>
    <definedName name="Unit" comment="" localSheetId="7">'[1]Condition rota'!$Q$2:$Q$7</definedName>
    <definedName name="Unit" comment="">'[2]Condition rota'!$Q$2:$Q$7</definedName>
    <definedName name="UserEffect" comment="" localSheetId="8">'[1]Condition rota'!$H$2:$H$4</definedName>
    <definedName name="UserEffect" comment="" localSheetId="5">'[1]Condition rota'!$H$2:$H$4</definedName>
    <definedName name="UserEffect" comment="" localSheetId="6">'[1]Condition rota'!$H$2:$H$4</definedName>
    <definedName name="UserEffect" comment="" localSheetId="7">'[1]Condition rota'!$H$2:$H$4</definedName>
    <definedName name="UserEffect" comment="">'[2]Condition rota'!$H$2:$H$4</definedName>
  </definedNames>
  <calcPr fullPrecision="1" calcId="191029"/>
  <pivotCaches>
    <pivotCache cacheId="0" r:id="rId13"/>
  </pivotCaches>
  <extLst>
    <ext xmlns:x14="http://schemas.microsoft.com/office/spreadsheetml/2009/9/main" uri="{BBE1A952-AA13-448e-AADC-164F8A28A991}">
      <x14:slicerCaches>
        <x14:slicerCache xmlns:r="http://schemas.openxmlformats.org/officeDocument/2006/relationships" r:id="rId14"/>
        <x14:slicerCache xmlns:r="http://schemas.openxmlformats.org/officeDocument/2006/relationships" r:id="rId15"/>
        <x14:slicerCache xmlns:r="http://schemas.openxmlformats.org/officeDocument/2006/relationships"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<sst xmlns="http://schemas.openxmlformats.org/spreadsheetml/2006/main" uniqueCount="1008" count="3333">
  <si>
    <t>D</t>
  </si>
  <si>
    <t>B</t>
  </si>
  <si>
    <t>CONDITION SURVEY</t>
  </si>
  <si>
    <t>Typical Life from new (YEARS)</t>
  </si>
  <si>
    <t>Estimated Remaining Useful Design Life (YEARS)</t>
  </si>
  <si>
    <t>Current &amp; Impending Backlog Risk Assessment</t>
  </si>
  <si>
    <t>SCORE RANGE</t>
  </si>
  <si>
    <t>RISK RANKING</t>
  </si>
  <si>
    <t>Low</t>
  </si>
  <si>
    <t>Moderate</t>
  </si>
  <si>
    <t>ROOM DESCRIPTION</t>
  </si>
  <si>
    <t>Element</t>
  </si>
  <si>
    <t>Element group</t>
  </si>
  <si>
    <t>Sub element group</t>
  </si>
  <si>
    <t>C</t>
  </si>
  <si>
    <t>Cost</t>
  </si>
  <si>
    <t>Total</t>
  </si>
  <si>
    <t>Unit rate</t>
  </si>
  <si>
    <t>m2</t>
  </si>
  <si>
    <t>Element Ref:</t>
  </si>
  <si>
    <t xml:space="preserve">ELEMENT </t>
  </si>
  <si>
    <t xml:space="preserve">EG Ref: </t>
  </si>
  <si>
    <t xml:space="preserve"> ELEMENT GROUP</t>
  </si>
  <si>
    <t xml:space="preserve">SE Ref: </t>
  </si>
  <si>
    <t>SUB ELEMENT GROUP</t>
  </si>
  <si>
    <t>INDICATIVE LIFE / YEARS</t>
  </si>
  <si>
    <t xml:space="preserve">REDUCED LIFE DUE TO USAGE </t>
  </si>
  <si>
    <t>STANDARD RATE</t>
  </si>
  <si>
    <t>RATE TYPE/ Item, M2, Nr</t>
  </si>
  <si>
    <t>Nr</t>
  </si>
  <si>
    <t>Item</t>
  </si>
  <si>
    <t>Other</t>
  </si>
  <si>
    <t>Standard Rate</t>
  </si>
  <si>
    <t>Internal Finishes</t>
  </si>
  <si>
    <t>Ceiling Finishes</t>
  </si>
  <si>
    <t>Wall Finishes</t>
  </si>
  <si>
    <t>Floor Finishes</t>
  </si>
  <si>
    <t>Door</t>
  </si>
  <si>
    <t>Doors</t>
  </si>
  <si>
    <t>Sanitary ware</t>
  </si>
  <si>
    <t>WC</t>
  </si>
  <si>
    <t xml:space="preserve">Sink </t>
  </si>
  <si>
    <t>Urinal</t>
  </si>
  <si>
    <t>Heavy Duty Emulsion Paint Finish</t>
  </si>
  <si>
    <t>Sheet Vinyl</t>
  </si>
  <si>
    <t>Carpet Tile</t>
  </si>
  <si>
    <t>Plasterboard &amp; Skim finish</t>
  </si>
  <si>
    <t>Carpet Sheet</t>
  </si>
  <si>
    <t>Concrete</t>
  </si>
  <si>
    <t>Floor Paint</t>
  </si>
  <si>
    <t>Vanity Unit</t>
  </si>
  <si>
    <t>Ironmongery</t>
  </si>
  <si>
    <t>Joinery</t>
  </si>
  <si>
    <t>Windows</t>
  </si>
  <si>
    <t>Blockwork</t>
  </si>
  <si>
    <t>Brickwork</t>
  </si>
  <si>
    <t>Glazed partitions</t>
  </si>
  <si>
    <t>Powder Coated Aluminium</t>
  </si>
  <si>
    <t>Brushed Aluminium</t>
  </si>
  <si>
    <t xml:space="preserve">Softwood Timber </t>
  </si>
  <si>
    <t>PVCu Double Glazed Unit</t>
  </si>
  <si>
    <t>Glazed Single Leaf</t>
  </si>
  <si>
    <t>Glazed Double Leaf</t>
  </si>
  <si>
    <t xml:space="preserve">Vitreous China </t>
  </si>
  <si>
    <t>Stainless Steel</t>
  </si>
  <si>
    <t xml:space="preserve">Cubicles </t>
  </si>
  <si>
    <t>IPS</t>
  </si>
  <si>
    <t>Ceramic Wall Tiles</t>
  </si>
  <si>
    <t>Quarry Tiles</t>
  </si>
  <si>
    <t xml:space="preserve">Hard Landscaping </t>
  </si>
  <si>
    <t>Soft Landscaping</t>
  </si>
  <si>
    <t>Roads</t>
  </si>
  <si>
    <t>Car Parks</t>
  </si>
  <si>
    <t xml:space="preserve">Bollards </t>
  </si>
  <si>
    <t>Benches</t>
  </si>
  <si>
    <t>External Landscaping</t>
  </si>
  <si>
    <t>Street Furniture</t>
  </si>
  <si>
    <t>Roads and Car Parks</t>
  </si>
  <si>
    <t>Foundations</t>
  </si>
  <si>
    <t>Sub Structure</t>
  </si>
  <si>
    <t>Building Superstructure</t>
  </si>
  <si>
    <t>Upper Floors</t>
  </si>
  <si>
    <t>Timber</t>
  </si>
  <si>
    <t>Aluminium Cladding</t>
  </si>
  <si>
    <t>Single Ply Membrane</t>
  </si>
  <si>
    <t>Roofs - Pitched</t>
  </si>
  <si>
    <t>Roofs - Flat</t>
  </si>
  <si>
    <t>Concrete Tiles</t>
  </si>
  <si>
    <t>Tarmacadam</t>
  </si>
  <si>
    <t>Block Paving</t>
  </si>
  <si>
    <t>Paving Slabs</t>
  </si>
  <si>
    <t>Shrubs &amp; Bushes</t>
  </si>
  <si>
    <t>Grass</t>
  </si>
  <si>
    <t>GRP</t>
  </si>
  <si>
    <t>Metal</t>
  </si>
  <si>
    <t>Cast In-situ Concrete</t>
  </si>
  <si>
    <t>Block &amp; Beam</t>
  </si>
  <si>
    <t>Glazed Doors</t>
  </si>
  <si>
    <t>Metal Lourve Door</t>
  </si>
  <si>
    <t>High Speed Fabric Door</t>
  </si>
  <si>
    <t>Frame</t>
  </si>
  <si>
    <t xml:space="preserve">Concrete </t>
  </si>
  <si>
    <t>lm</t>
  </si>
  <si>
    <t>FF&amp;E</t>
  </si>
  <si>
    <t>Hand Rails</t>
  </si>
  <si>
    <t>Kitchen Units</t>
  </si>
  <si>
    <t>High Pressure Laminated Chipboard</t>
  </si>
  <si>
    <t>Fencing</t>
  </si>
  <si>
    <t xml:space="preserve">Concrete post &amp; wire </t>
  </si>
  <si>
    <t xml:space="preserve">Timber post &amp; wire </t>
  </si>
  <si>
    <t xml:space="preserve">Timber boards </t>
  </si>
  <si>
    <t xml:space="preserve">Concrete posts </t>
  </si>
  <si>
    <t xml:space="preserve">Chain link </t>
  </si>
  <si>
    <t xml:space="preserve">Mild steel railings </t>
  </si>
  <si>
    <t xml:space="preserve">Wrought iron railings </t>
  </si>
  <si>
    <t xml:space="preserve">Galvanised/painted </t>
  </si>
  <si>
    <t>Stairs</t>
  </si>
  <si>
    <t>Steel</t>
  </si>
  <si>
    <t>A</t>
  </si>
  <si>
    <t>Roof Drainage</t>
  </si>
  <si>
    <t>Pressed Metal Gutters &amp; Downpipes</t>
  </si>
  <si>
    <t>Cast Iron Gutters &amp; Downpipes</t>
  </si>
  <si>
    <t>PVCu Gutters &amp; Downpipes</t>
  </si>
  <si>
    <t>Aluminium Gutters &amp; Downpipes</t>
  </si>
  <si>
    <t>Roof Lights</t>
  </si>
  <si>
    <t>Aluminium Framed Glazing</t>
  </si>
  <si>
    <t>Proprietary Unit</t>
  </si>
  <si>
    <t>Velux Window</t>
  </si>
  <si>
    <t xml:space="preserve">PVCu </t>
  </si>
  <si>
    <t>Balustrades &amp; Handrails</t>
  </si>
  <si>
    <t>Wall Structure</t>
  </si>
  <si>
    <t>Ceramic Tiles</t>
  </si>
  <si>
    <t>Render Plaster</t>
  </si>
  <si>
    <t>Proprietary Cladding</t>
  </si>
  <si>
    <t>Glazing Curtain Wall</t>
  </si>
  <si>
    <t>Plaster</t>
  </si>
  <si>
    <t>Emulsion paint finish to walls</t>
  </si>
  <si>
    <t>Paper towel dispensers</t>
  </si>
  <si>
    <t xml:space="preserve">Grab Rails - Vertical </t>
  </si>
  <si>
    <t>Metal Roller Shutter</t>
  </si>
  <si>
    <t>Decoration of inside window frame</t>
  </si>
  <si>
    <t>Grab Rails - Drop down</t>
  </si>
  <si>
    <t>Other 2</t>
  </si>
  <si>
    <t>x</t>
  </si>
  <si>
    <t>Disrepair Narrative / General Comments</t>
  </si>
  <si>
    <t>Remedial Works</t>
  </si>
  <si>
    <t>Eggshell paint finish to walls</t>
  </si>
  <si>
    <t>Cost Notes</t>
  </si>
  <si>
    <t>General Comments</t>
  </si>
  <si>
    <t>1 Man houre and materials from BCIS</t>
  </si>
  <si>
    <t>Labour set at £23.82/hrs</t>
  </si>
  <si>
    <t>Prepare, 1st coat to previously painted walls. BCIS</t>
  </si>
  <si>
    <t>Prepare, 1st coat + additional coat to previously painted walls. BCIS</t>
  </si>
  <si>
    <t>Hack off and replace with new tiles 200 x 200 including pointing and labour.</t>
  </si>
  <si>
    <t>Labour and mat's from BCIS</t>
  </si>
  <si>
    <t>Spons page 439</t>
  </si>
  <si>
    <t>Spons page 444 (3000mm x 1000mmm)</t>
  </si>
  <si>
    <t>Remove and replace with new + labour BCIS</t>
  </si>
  <si>
    <t>cost per item  and labour at £23.82/hrs</t>
  </si>
  <si>
    <t>Commercial washrooms</t>
  </si>
  <si>
    <t>TBC</t>
  </si>
  <si>
    <t>Timber / MDF architraves</t>
  </si>
  <si>
    <t>http://www.washroomcubicles.co.uk/healthcare-ips-panel-system/</t>
  </si>
  <si>
    <t>Exposed Concrete</t>
  </si>
  <si>
    <t>Decoration to Steel Beams</t>
  </si>
  <si>
    <t>Metal Check Deck</t>
  </si>
  <si>
    <t>Metal Access Stairs</t>
  </si>
  <si>
    <t>Varies</t>
  </si>
  <si>
    <t>Floor</t>
  </si>
  <si>
    <t>A = Good - Performing as intended and operating efficiently</t>
  </si>
  <si>
    <t>B = Satisfactory - performing as intended, exhibiting minor deterioration.</t>
  </si>
  <si>
    <t>C = Poor - exhibiting major defects and/or not operating as intended.</t>
  </si>
  <si>
    <t>D = Failed - life expired and/or serious risk imminent failure</t>
  </si>
  <si>
    <t>1 - 5</t>
  </si>
  <si>
    <t>6 - 10</t>
  </si>
  <si>
    <t>Mechanical Services</t>
  </si>
  <si>
    <t>Heating Plant &amp; Auxiliaries</t>
  </si>
  <si>
    <t>Gas fired boiler &lt;100kw</t>
  </si>
  <si>
    <t>Gas fired boiler 100kw - 300kw</t>
  </si>
  <si>
    <t>Gas fired boiler 300kw - 500kw</t>
  </si>
  <si>
    <t xml:space="preserve">Gas fired boiler 500kw + </t>
  </si>
  <si>
    <t>Flue Systems (stainless steel 200 kw boiler)</t>
  </si>
  <si>
    <t xml:space="preserve">Fan Flues Systems. </t>
  </si>
  <si>
    <t>Commerical Circulating Pump (Single or dual type)</t>
  </si>
  <si>
    <t>Centrifugal pumps</t>
  </si>
  <si>
    <t>Heating pressurisation unit</t>
  </si>
  <si>
    <t>Combined heating / chilled water pressurisation unit</t>
  </si>
  <si>
    <t>Expansion vessel (unvented hot water)</t>
  </si>
  <si>
    <t xml:space="preserve">Gas fired warm air heaters. </t>
  </si>
  <si>
    <t>Dosing pots</t>
  </si>
  <si>
    <t>Sump and well pumps</t>
  </si>
  <si>
    <t>Air-to-air commercial Heat pumps</t>
  </si>
  <si>
    <t>Water-to-air commerical Heat pumps</t>
  </si>
  <si>
    <t>Water treatment equipment</t>
  </si>
  <si>
    <t xml:space="preserve">Heating Distribution </t>
  </si>
  <si>
    <t xml:space="preserve">Heating Distribution Pipework </t>
  </si>
  <si>
    <t xml:space="preserve">Heating Services thermal insulation </t>
  </si>
  <si>
    <t>Plant Manual Isolation Valves</t>
  </si>
  <si>
    <t xml:space="preserve">Radiators. </t>
  </si>
  <si>
    <t>Radiant Panels</t>
  </si>
  <si>
    <t>Fan Convectors</t>
  </si>
  <si>
    <t>Natural Convectors</t>
  </si>
  <si>
    <t>Underfloor heating steel pipes &amp; Manifolds</t>
  </si>
  <si>
    <t>LTHW Warm air heaters</t>
  </si>
  <si>
    <t>Electric Heaters.</t>
  </si>
  <si>
    <t>Expansion Bellow.</t>
  </si>
  <si>
    <t>Motorised Actuators</t>
  </si>
  <si>
    <t>Steam Pipework system</t>
  </si>
  <si>
    <t>Heating Controls</t>
  </si>
  <si>
    <t>Building Management Systems</t>
  </si>
  <si>
    <t>Control Panels</t>
  </si>
  <si>
    <t>Motorised Control Valves</t>
  </si>
  <si>
    <t>Fuel Services</t>
  </si>
  <si>
    <t xml:space="preserve">Gas distribution pipework </t>
  </si>
  <si>
    <t xml:space="preserve">Oil distribution pipework </t>
  </si>
  <si>
    <t>Fuel Booster Pumps</t>
  </si>
  <si>
    <t>Fuel shut-off valves</t>
  </si>
  <si>
    <t>Fuel storage tank.</t>
  </si>
  <si>
    <t>Medical Gases</t>
  </si>
  <si>
    <t>Fuel Meter &amp; Measurement</t>
  </si>
  <si>
    <t xml:space="preserve">Cold Water Plant &amp; Equipment </t>
  </si>
  <si>
    <t>Mains cold water booster</t>
  </si>
  <si>
    <t xml:space="preserve">Cold Water Storage Tanks </t>
  </si>
  <si>
    <t>Sprinkler</t>
  </si>
  <si>
    <t>Hot &amp; Cold Water Distribution Services</t>
  </si>
  <si>
    <t>Hot and Cold Water Pipework systems</t>
  </si>
  <si>
    <t xml:space="preserve">Hot &amp; Cold Water Services thermal insulation </t>
  </si>
  <si>
    <t>Hot water temperature mixing valve</t>
  </si>
  <si>
    <t>Shower mixer and head</t>
  </si>
  <si>
    <t>Water Meter &amp; Measurement</t>
  </si>
  <si>
    <t xml:space="preserve">Hot Water Plant &amp; Equipment </t>
  </si>
  <si>
    <t xml:space="preserve">Calorifiers (Copper/ Mild Steel) </t>
  </si>
  <si>
    <t xml:space="preserve">Circulating Pumps </t>
  </si>
  <si>
    <t xml:space="preserve">Electric hot water heaters </t>
  </si>
  <si>
    <t>Gas fired hot water heaters</t>
  </si>
  <si>
    <t xml:space="preserve">Heat Exchanger (Plate / Shell and tube) </t>
  </si>
  <si>
    <t xml:space="preserve">Water Boilers - (tea points) </t>
  </si>
  <si>
    <t>Mechanical Ventilation</t>
  </si>
  <si>
    <t>Packaged Air handling units</t>
  </si>
  <si>
    <t>Roof mounted units fans</t>
  </si>
  <si>
    <t>Axial fans (inline)</t>
  </si>
  <si>
    <t>Centrifugal fans</t>
  </si>
  <si>
    <t>Local extract fans</t>
  </si>
  <si>
    <t>Stair / lobby ventilation</t>
  </si>
  <si>
    <t>Galvanised Ductwork Systems</t>
  </si>
  <si>
    <t>Ductwork thermal insulation</t>
  </si>
  <si>
    <t>External louvres steel painted</t>
  </si>
  <si>
    <t xml:space="preserve">Fire Dampers  </t>
  </si>
  <si>
    <t xml:space="preserve">Grilles and diffusers </t>
  </si>
  <si>
    <t>Humidifier</t>
  </si>
  <si>
    <t xml:space="preserve">VAV terminal units </t>
  </si>
  <si>
    <t>Kitchen Extract canopies/ Hoods (average)</t>
  </si>
  <si>
    <t>Ductwork Heating/ cooiling coils</t>
  </si>
  <si>
    <t xml:space="preserve">Chilled Water Plant &amp; Equipment </t>
  </si>
  <si>
    <t>Absorption / Centrifugal Chiller 100kw - 300kw</t>
  </si>
  <si>
    <t>Absorption / Centrifugal Chiller 300kw - 500kw</t>
  </si>
  <si>
    <t>Absorption / Centrifugal Chiller 500kw +</t>
  </si>
  <si>
    <t>Circulating Commerical Pump (single or dual type)</t>
  </si>
  <si>
    <t>Refrigerant leak detector</t>
  </si>
  <si>
    <t>Trace heating</t>
  </si>
  <si>
    <t>Air cooled/ Evaporative condensers</t>
  </si>
  <si>
    <t>Chilled Water storage vessel</t>
  </si>
  <si>
    <t>Chilled Water pressurisation unit</t>
  </si>
  <si>
    <t>Chilled Water Pipework &amp; Valve</t>
  </si>
  <si>
    <t xml:space="preserve">Chilled Water Services thermal insulation </t>
  </si>
  <si>
    <t xml:space="preserve">Comfort Cooling </t>
  </si>
  <si>
    <t>Fan coil units (heating and cooling)</t>
  </si>
  <si>
    <t>Split systems</t>
  </si>
  <si>
    <t>Computer room air conditioning</t>
  </si>
  <si>
    <t>Air conditioning terminal units chilled beams</t>
  </si>
  <si>
    <t>Refrigerant pipework systems</t>
  </si>
  <si>
    <t>Condensate pipework system</t>
  </si>
  <si>
    <t>VRV units</t>
  </si>
  <si>
    <t>Miscellaneous Mechanical Equipment &amp; Plant</t>
  </si>
  <si>
    <t>Air compressor</t>
  </si>
  <si>
    <t>Compressed air reciever</t>
  </si>
  <si>
    <t>Pneumatic controls lampsom</t>
  </si>
  <si>
    <t xml:space="preserve">Other </t>
  </si>
  <si>
    <t>Electrical Services</t>
  </si>
  <si>
    <t>Mains Power Supplies</t>
  </si>
  <si>
    <t>HV switchgear (external)</t>
  </si>
  <si>
    <t>Transformers (dry type)</t>
  </si>
  <si>
    <t>LV switchgear (internal)</t>
  </si>
  <si>
    <t xml:space="preserve">Main supply switchgear </t>
  </si>
  <si>
    <t xml:space="preserve">SWA mains/sub distribution cables. </t>
  </si>
  <si>
    <t>Earth bonding (Primary)</t>
  </si>
  <si>
    <t>Electricity Meter &amp; Measurement</t>
  </si>
  <si>
    <t>Sub-Main Distribution</t>
  </si>
  <si>
    <t>Consumer units</t>
  </si>
  <si>
    <t xml:space="preserve">Distribution boards (critical) </t>
  </si>
  <si>
    <t>Distribution boards (Non critical)</t>
  </si>
  <si>
    <t>Feeder pillar</t>
  </si>
  <si>
    <t>Inverters</t>
  </si>
  <si>
    <t xml:space="preserve">Sub distribution wiring and containment systems </t>
  </si>
  <si>
    <t>Fixed appliance power supplies/ isolators (Spurs)</t>
  </si>
  <si>
    <t>Switched socket outlet (SSO)</t>
  </si>
  <si>
    <t>Lighting Systems</t>
  </si>
  <si>
    <t xml:space="preserve">Emergency lighting (inc key switch) </t>
  </si>
  <si>
    <t>Lighting and luminaires (external)</t>
  </si>
  <si>
    <t>Lighting and luminaires (internal)</t>
  </si>
  <si>
    <t>Lighting control and management systems</t>
  </si>
  <si>
    <t xml:space="preserve"> Protection Systems</t>
  </si>
  <si>
    <t>Access control</t>
  </si>
  <si>
    <t>Closed Circuit Television (CCTV)</t>
  </si>
  <si>
    <t xml:space="preserve">Nurse Call Alarm </t>
  </si>
  <si>
    <t xml:space="preserve">Distress Call Alarm </t>
  </si>
  <si>
    <t xml:space="preserve">Fire Alarm Installations (inc, call points, sounders and detection) </t>
  </si>
  <si>
    <t>Computer room fire extinguishing system</t>
  </si>
  <si>
    <t>Wet/ Dry Riser</t>
  </si>
  <si>
    <t>Smoke ventilation systems</t>
  </si>
  <si>
    <t>Intruder alarms and intercommunications</t>
  </si>
  <si>
    <t>Lightning protection</t>
  </si>
  <si>
    <t>Leak Detection</t>
  </si>
  <si>
    <t xml:space="preserve">Communication System </t>
  </si>
  <si>
    <t>Communication systems</t>
  </si>
  <si>
    <t>Public address systems</t>
  </si>
  <si>
    <t>Television and satelite systems</t>
  </si>
  <si>
    <t xml:space="preserve">Lifting Equipment </t>
  </si>
  <si>
    <t>Lift Plant &amp; Controls</t>
  </si>
  <si>
    <t>Lift Car refurbishment</t>
  </si>
  <si>
    <t>Stair Lifts</t>
  </si>
  <si>
    <t>Lifting Hoists</t>
  </si>
  <si>
    <t>Power Generation</t>
  </si>
  <si>
    <t>Combined heat and power (CHP) (gas fired)</t>
  </si>
  <si>
    <t>Standby genernator plus prime mover</t>
  </si>
  <si>
    <t>Uninterruptible power supply (UPS) systems</t>
  </si>
  <si>
    <t>Miscellaneous Electrical  Equipment &amp; Plant</t>
  </si>
  <si>
    <t>Hand dryer</t>
  </si>
  <si>
    <t>Incinerators</t>
  </si>
  <si>
    <t>Kitchen (cooking and support systems)</t>
  </si>
  <si>
    <t>Laundries (equipment and support systems)</t>
  </si>
  <si>
    <t>Photocoltaic panels</t>
  </si>
  <si>
    <t>Open door with obstacle detector</t>
  </si>
  <si>
    <t>Mechanical Roller Shutter Doors</t>
  </si>
  <si>
    <t>Theatre clocks</t>
  </si>
  <si>
    <t xml:space="preserve">Suspended Ceiling Tile - Metal </t>
  </si>
  <si>
    <t>Decorations</t>
  </si>
  <si>
    <t>Metal / timber stud with plasterboard</t>
  </si>
  <si>
    <t>Steel security door / cell door</t>
  </si>
  <si>
    <t>Timber skirting</t>
  </si>
  <si>
    <t xml:space="preserve">Stainless Steel </t>
  </si>
  <si>
    <t>Internal glazing</t>
  </si>
  <si>
    <t>Metal frame</t>
  </si>
  <si>
    <t>Joinery decorations (architraves, skirting)</t>
  </si>
  <si>
    <t xml:space="preserve">Mild Steel </t>
  </si>
  <si>
    <t>Slate tile</t>
  </si>
  <si>
    <t>Clay tiles</t>
  </si>
  <si>
    <t>Soffits / fascias</t>
  </si>
  <si>
    <t>Aluminium</t>
  </si>
  <si>
    <t>Suspended timber</t>
  </si>
  <si>
    <t>L/B brickwork</t>
  </si>
  <si>
    <t>Roof frame</t>
  </si>
  <si>
    <t>Internal / External</t>
  </si>
  <si>
    <t>Other 1</t>
  </si>
  <si>
    <t>Sheet Vinyl (slip resistant)</t>
  </si>
  <si>
    <t>Emulsion paint finish to Ceiling</t>
  </si>
  <si>
    <t>Door decorations (internal)</t>
  </si>
  <si>
    <t>Spons page 440</t>
  </si>
  <si>
    <r>
      <t xml:space="preserve">Hollow core door </t>
    </r>
    <r>
      <rPr>
        <b/>
        <sz val="11"/>
        <color theme="1"/>
        <rFont val="Calibri"/>
        <family val="2"/>
        <charset val="0"/>
        <scheme val="minor"/>
      </rPr>
      <t>(Single)</t>
    </r>
  </si>
  <si>
    <t>External block / brick</t>
  </si>
  <si>
    <t>Timber doors</t>
  </si>
  <si>
    <t>Timber windows</t>
  </si>
  <si>
    <t>Metal doors</t>
  </si>
  <si>
    <t>Metal windows</t>
  </si>
  <si>
    <t>Emulsion to render</t>
  </si>
  <si>
    <t>Timber generally (soffits/fascias)</t>
  </si>
  <si>
    <t>cast iron RWGs</t>
  </si>
  <si>
    <t>External canopies / structures</t>
  </si>
  <si>
    <t>Canopies fixed to block</t>
  </si>
  <si>
    <t>Freestading canopy</t>
  </si>
  <si>
    <t>Bike Shelter</t>
  </si>
  <si>
    <t>Smoking Shelter</t>
  </si>
  <si>
    <t>Windows (inc grilles/louvres)</t>
  </si>
  <si>
    <t>Alum. Louvres</t>
  </si>
  <si>
    <t>Alum. Grilles</t>
  </si>
  <si>
    <t>Fencing &amp; Security</t>
  </si>
  <si>
    <t>Galanised security gates</t>
  </si>
  <si>
    <t xml:space="preserve">Mineral fibre suspended ceiling tiles 600 x 1200 </t>
  </si>
  <si>
    <t xml:space="preserve">Mineral fibre suspended ceiling tiles 600 x 600 </t>
  </si>
  <si>
    <r>
      <t>Solid veneer faced timber door (</t>
    </r>
    <r>
      <rPr>
        <b/>
        <sz val="11"/>
        <color theme="1"/>
        <rFont val="Calibri"/>
        <family val="2"/>
        <charset val="0"/>
        <scheme val="minor"/>
      </rPr>
      <t>Single</t>
    </r>
    <r>
      <rPr>
        <sz val="11"/>
        <color theme="1"/>
        <rFont val="Calibri"/>
        <family val="2"/>
        <charset val="0"/>
        <scheme val="minor"/>
      </rPr>
      <t>)</t>
    </r>
  </si>
  <si>
    <r>
      <t>Solid veneer faced timber door (</t>
    </r>
    <r>
      <rPr>
        <b/>
        <sz val="11"/>
        <color theme="1"/>
        <rFont val="Calibri"/>
        <family val="2"/>
        <charset val="0"/>
        <scheme val="minor"/>
      </rPr>
      <t>Single</t>
    </r>
    <r>
      <rPr>
        <sz val="11"/>
        <color theme="1"/>
        <rFont val="Calibri"/>
        <family val="2"/>
        <charset val="0"/>
        <scheme val="minor"/>
      </rPr>
      <t xml:space="preserve">) with </t>
    </r>
    <r>
      <rPr>
        <b/>
        <sz val="11"/>
        <color theme="1"/>
        <rFont val="Calibri"/>
        <family val="2"/>
        <charset val="0"/>
        <scheme val="minor"/>
      </rPr>
      <t>vision panel</t>
    </r>
  </si>
  <si>
    <r>
      <t>Solid veneer faced timber door (</t>
    </r>
    <r>
      <rPr>
        <b/>
        <sz val="11"/>
        <color theme="1"/>
        <rFont val="Calibri"/>
        <family val="2"/>
        <charset val="0"/>
        <scheme val="minor"/>
      </rPr>
      <t>Single+Half</t>
    </r>
    <r>
      <rPr>
        <sz val="11"/>
        <color theme="1"/>
        <rFont val="Calibri"/>
        <family val="2"/>
        <charset val="0"/>
        <scheme val="minor"/>
      </rPr>
      <t>)</t>
    </r>
  </si>
  <si>
    <r>
      <t>Solid veneer faced timber door (</t>
    </r>
    <r>
      <rPr>
        <b/>
        <sz val="11"/>
        <color theme="1"/>
        <rFont val="Calibri"/>
        <family val="2"/>
        <charset val="0"/>
        <scheme val="minor"/>
      </rPr>
      <t>Single+Half</t>
    </r>
    <r>
      <rPr>
        <sz val="11"/>
        <color theme="1"/>
        <rFont val="Calibri"/>
        <family val="2"/>
        <charset val="0"/>
        <scheme val="minor"/>
      </rPr>
      <t xml:space="preserve">) with </t>
    </r>
    <r>
      <rPr>
        <b/>
        <sz val="11"/>
        <color theme="1"/>
        <rFont val="Calibri"/>
        <family val="2"/>
        <charset val="0"/>
        <scheme val="minor"/>
      </rPr>
      <t>vision panel</t>
    </r>
  </si>
  <si>
    <r>
      <t>Solid veneer faced timber door (</t>
    </r>
    <r>
      <rPr>
        <b/>
        <sz val="11"/>
        <color theme="1"/>
        <rFont val="Calibri"/>
        <family val="2"/>
        <charset val="0"/>
        <scheme val="minor"/>
      </rPr>
      <t>Double</t>
    </r>
    <r>
      <rPr>
        <sz val="11"/>
        <color theme="1"/>
        <rFont val="Calibri"/>
        <family val="2"/>
        <charset val="0"/>
        <scheme val="minor"/>
      </rPr>
      <t>)</t>
    </r>
  </si>
  <si>
    <r>
      <t>Solid veneer faced timber door (</t>
    </r>
    <r>
      <rPr>
        <b/>
        <sz val="11"/>
        <color theme="1"/>
        <rFont val="Calibri"/>
        <family val="2"/>
        <charset val="0"/>
        <scheme val="minor"/>
      </rPr>
      <t>Double</t>
    </r>
    <r>
      <rPr>
        <sz val="11"/>
        <color theme="1"/>
        <rFont val="Calibri"/>
        <family val="2"/>
        <charset val="0"/>
        <scheme val="minor"/>
      </rPr>
      <t xml:space="preserve">) with </t>
    </r>
    <r>
      <rPr>
        <b/>
        <sz val="11"/>
        <color theme="1"/>
        <rFont val="Calibri"/>
        <family val="2"/>
        <charset val="0"/>
        <scheme val="minor"/>
      </rPr>
      <t>vision panel</t>
    </r>
  </si>
  <si>
    <t>Aluminium door with factory applied powder coat finish</t>
  </si>
  <si>
    <t xml:space="preserve">Ironmongery (general item) </t>
  </si>
  <si>
    <t>Cleaners sink (Belfast etc)</t>
  </si>
  <si>
    <t>Toilet paper dispensers</t>
  </si>
  <si>
    <t>Soap dispensers</t>
  </si>
  <si>
    <t>Internal</t>
  </si>
  <si>
    <t>Room No. / Name</t>
  </si>
  <si>
    <t xml:space="preserve">Building </t>
  </si>
  <si>
    <t>Clearing of gutters</t>
  </si>
  <si>
    <t xml:space="preserve">Modular </t>
  </si>
  <si>
    <t>Built up Felt System</t>
  </si>
  <si>
    <t>Row Labels</t>
  </si>
  <si>
    <t>Grand Total</t>
  </si>
  <si>
    <t xml:space="preserve">Plaster </t>
  </si>
  <si>
    <t>Average of Estimated Remaining Useful Design Life (YEARS)</t>
  </si>
  <si>
    <t>Sum of Total</t>
  </si>
  <si>
    <t>Count of CONDITION RANK</t>
  </si>
  <si>
    <t>CODE</t>
  </si>
  <si>
    <t>Plaster on Brick/Block</t>
  </si>
  <si>
    <t>Sum of Year 1 - 2018/19</t>
  </si>
  <si>
    <t>Sum of Year 2 - 2019/20</t>
  </si>
  <si>
    <t>Sum of Year 3 - 2020/21</t>
  </si>
  <si>
    <t>Sum of Year 4 - 2021/22</t>
  </si>
  <si>
    <t>Sum of Year 5 - 2022/23</t>
  </si>
  <si>
    <t>Turn off all excluding C &amp; D grades</t>
  </si>
  <si>
    <t>MODERATE</t>
  </si>
  <si>
    <t>LOW</t>
  </si>
  <si>
    <t>Barrier Matting</t>
  </si>
  <si>
    <t>Door Lever</t>
  </si>
  <si>
    <t>Dumb waiter</t>
  </si>
  <si>
    <t>40103DS</t>
  </si>
  <si>
    <t>10309DS</t>
  </si>
  <si>
    <t>10308DS</t>
  </si>
  <si>
    <t>70109DS</t>
  </si>
  <si>
    <t>Laminate worktop on metal legs</t>
  </si>
  <si>
    <t>Vinyl tiles</t>
  </si>
  <si>
    <t>Lever handle</t>
  </si>
  <si>
    <t>Timber dado / picture rail</t>
  </si>
  <si>
    <t>70110DS</t>
  </si>
  <si>
    <t>Blinds</t>
  </si>
  <si>
    <t>40104DS</t>
  </si>
  <si>
    <t>40105DS</t>
  </si>
  <si>
    <t>Ply boxing</t>
  </si>
  <si>
    <t xml:space="preserve">m </t>
  </si>
  <si>
    <t>10108DS</t>
  </si>
  <si>
    <t>Exposed underside of stair</t>
  </si>
  <si>
    <t>70111DS</t>
  </si>
  <si>
    <t>Worktop &amp; units</t>
  </si>
  <si>
    <t>Metal handrail</t>
  </si>
  <si>
    <t>10310DS</t>
  </si>
  <si>
    <t>Raised access tiles</t>
  </si>
  <si>
    <t>10410DS</t>
  </si>
  <si>
    <t>Decoration of timber surfaces</t>
  </si>
  <si>
    <t>Showers</t>
  </si>
  <si>
    <t>70112DS</t>
  </si>
  <si>
    <t>70113DS</t>
  </si>
  <si>
    <t>Built in cupboards etc</t>
  </si>
  <si>
    <t>Roller racking</t>
  </si>
  <si>
    <t>70114DS</t>
  </si>
  <si>
    <t>70115DS</t>
  </si>
  <si>
    <t>70116DS</t>
  </si>
  <si>
    <t>Timber staircase</t>
  </si>
  <si>
    <t>20113DS</t>
  </si>
  <si>
    <t>Fire door furniture</t>
  </si>
  <si>
    <t>10208DS</t>
  </si>
  <si>
    <t>Pre-finished panels</t>
  </si>
  <si>
    <t>Door closer</t>
  </si>
  <si>
    <t>Timber deck</t>
  </si>
  <si>
    <t>Shelfing</t>
  </si>
  <si>
    <t>Laminated reception desk</t>
  </si>
  <si>
    <t>Reception glazing (aluminium framed)</t>
  </si>
  <si>
    <t>Pull handles</t>
  </si>
  <si>
    <t>Aluminium fully glazed door</t>
  </si>
  <si>
    <t>MDF / Ply panels above window</t>
  </si>
  <si>
    <t>Vinyl tile (blistered)</t>
  </si>
  <si>
    <t>Panelling to radiator</t>
  </si>
  <si>
    <t>Timber surround to rooflight</t>
  </si>
  <si>
    <t>Floor mounted fixed timber seating with metal frame</t>
  </si>
  <si>
    <t>Ceramic tiles</t>
  </si>
  <si>
    <t>Timber sub frame / sill / general surfaces</t>
  </si>
  <si>
    <t>Benching</t>
  </si>
  <si>
    <t>Fixed laminate Worktop / desking</t>
  </si>
  <si>
    <t>Kitchen units with laminate worktops</t>
  </si>
  <si>
    <t>Fixed base timber units</t>
  </si>
  <si>
    <t>Softwood timber (veneer)</t>
  </si>
  <si>
    <t>Floor mounted seat and counter</t>
  </si>
  <si>
    <t>Metal suspended ceiling tiles 600x1200</t>
  </si>
  <si>
    <t>Metal wall panels</t>
  </si>
  <si>
    <t>Timber cubicle door</t>
  </si>
  <si>
    <t>Metal shower</t>
  </si>
  <si>
    <t>Rooflight with metal frame</t>
  </si>
  <si>
    <t>Fixed wooden bed (vandalised wooden tops)</t>
  </si>
  <si>
    <t>Hollow Core door single (with vision panel)</t>
  </si>
  <si>
    <t>Metal joinery</t>
  </si>
  <si>
    <t>Dumbwaiter lift</t>
  </si>
  <si>
    <t>Exposed Soffit</t>
  </si>
  <si>
    <t>Timber boarding</t>
  </si>
  <si>
    <t>Timber boarding (raised floor)</t>
  </si>
  <si>
    <t>MDF Boards</t>
  </si>
  <si>
    <t>Bulkhead (tiles)</t>
  </si>
  <si>
    <t>Hessian wall panels</t>
  </si>
  <si>
    <t>Commercial Circulating Pump (Single or dual type)</t>
  </si>
  <si>
    <t>Standby generator plus prime mover</t>
  </si>
  <si>
    <t>Petrol &amp; Diesel Storage and Pumps</t>
  </si>
  <si>
    <t>Television and satellite systems</t>
  </si>
  <si>
    <t>SIGNIFICANT</t>
  </si>
  <si>
    <t>Metal handrail Total</t>
  </si>
  <si>
    <t>Brickwork Total</t>
  </si>
  <si>
    <t>Concrete Total</t>
  </si>
  <si>
    <t>Average of Likelihood Score (1-4)</t>
  </si>
  <si>
    <t>Average of Consequence Score (1-5)</t>
  </si>
  <si>
    <t>Decorations Total</t>
  </si>
  <si>
    <t>Mineral fibre suspended ceiling tiles 600 x 600  Total</t>
  </si>
  <si>
    <t>Suspended Ceiling Tile - Metal  Total</t>
  </si>
  <si>
    <t>Mineral fibre suspended ceiling tiles 600 x 1200  Total</t>
  </si>
  <si>
    <t>Bulkhead (tiles) Total</t>
  </si>
  <si>
    <t>Ceiling Finishes Total</t>
  </si>
  <si>
    <t>Computer room air conditioning Total</t>
  </si>
  <si>
    <t>Comfort Cooling  Total</t>
  </si>
  <si>
    <t>High Pressure Laminated Chipboard Total</t>
  </si>
  <si>
    <t>Cubicles  Total</t>
  </si>
  <si>
    <t>Emulsion paint finish to walls Total</t>
  </si>
  <si>
    <t>Emulsion paint finish to Ceiling Total</t>
  </si>
  <si>
    <t>Decoration of timber surfaces Total</t>
  </si>
  <si>
    <t>Joinery decorations (architraves, skirting) Total</t>
  </si>
  <si>
    <t>Timber surround to rooflight Total</t>
  </si>
  <si>
    <t>Door decorations (internal) Total</t>
  </si>
  <si>
    <t>Floor Paint Total</t>
  </si>
  <si>
    <t>Solid veneer faced timber door (Single) with vision panel</t>
  </si>
  <si>
    <t>Solid veneer faced timber door (Single) with vision panel Total</t>
  </si>
  <si>
    <t>Fire door furniture Total</t>
  </si>
  <si>
    <t>Door Total</t>
  </si>
  <si>
    <t>Blinds Total</t>
  </si>
  <si>
    <t>FF&amp;E Total</t>
  </si>
  <si>
    <t>Carpet Tile Total</t>
  </si>
  <si>
    <t>Barrier Matting Total</t>
  </si>
  <si>
    <t>Vinyl tiles Total</t>
  </si>
  <si>
    <t>Raised access tiles Total</t>
  </si>
  <si>
    <t>Sheet Vinyl (slip resistant) Total</t>
  </si>
  <si>
    <t>Carpet Sheet Total</t>
  </si>
  <si>
    <t>Vinyl tile (blistered) Total</t>
  </si>
  <si>
    <t>Sheet Vinyl Total</t>
  </si>
  <si>
    <t>Timber boarding (raised floor) Total</t>
  </si>
  <si>
    <t>Floor Finishes Total</t>
  </si>
  <si>
    <t>IPS Total</t>
  </si>
  <si>
    <t>Ironmongery (general item)  Total</t>
  </si>
  <si>
    <t>Door Lever Total</t>
  </si>
  <si>
    <t>Lever handle Total</t>
  </si>
  <si>
    <t>Door closer Total</t>
  </si>
  <si>
    <t>Pull handles Total</t>
  </si>
  <si>
    <t>Ironmongery Total</t>
  </si>
  <si>
    <t>Timber sub frame / sill / general surfaces Total</t>
  </si>
  <si>
    <t>Ply boxing Total</t>
  </si>
  <si>
    <t>Joinery Total</t>
  </si>
  <si>
    <t>Centrifugal fans Total</t>
  </si>
  <si>
    <t>Humidifier Total</t>
  </si>
  <si>
    <t>Mechanical Ventilation Total</t>
  </si>
  <si>
    <t>Vitreous China  Total</t>
  </si>
  <si>
    <t>Stainless Steel  Total</t>
  </si>
  <si>
    <t>Sink  Total</t>
  </si>
  <si>
    <t>Vanity Unit Total</t>
  </si>
  <si>
    <t>Plaster on Brick/Block Total</t>
  </si>
  <si>
    <t>Hessian wall panels Total</t>
  </si>
  <si>
    <t>Wall Finishes Total</t>
  </si>
  <si>
    <t>WC Total</t>
  </si>
  <si>
    <t>Fire Alarm Installations (inc, call points, sounders and detection)  Total</t>
  </si>
  <si>
    <t xml:space="preserve"> Protection Systems Total</t>
  </si>
  <si>
    <t>Exposed underside of stair Total</t>
  </si>
  <si>
    <t>Exposed Concrete Total</t>
  </si>
  <si>
    <t>Metal suspended ceiling tiles 600x1200 Total</t>
  </si>
  <si>
    <t>Plasterboard &amp; Skim finish Total</t>
  </si>
  <si>
    <t>Exposed Soffit Total</t>
  </si>
  <si>
    <t>Timber boarding Total</t>
  </si>
  <si>
    <t>MDF Boards Total</t>
  </si>
  <si>
    <t>Cold Water Storage Tanks  Total</t>
  </si>
  <si>
    <t>Cold Water Plant &amp; Equipment  Total</t>
  </si>
  <si>
    <t>Refrigerant pipework systems Total</t>
  </si>
  <si>
    <t>Condensate pipework system Total</t>
  </si>
  <si>
    <t>Television and satellite systems Total</t>
  </si>
  <si>
    <t>Communication systems Total</t>
  </si>
  <si>
    <t>Public address systems Total</t>
  </si>
  <si>
    <t>Communication System  Total</t>
  </si>
  <si>
    <t>Timber cubicle door Total</t>
  </si>
  <si>
    <t>Solid veneer faced timber door (Single)</t>
  </si>
  <si>
    <t>Solid veneer faced timber door (Single) Total</t>
  </si>
  <si>
    <t>Solid veneer faced timber door (Double) with vision panel</t>
  </si>
  <si>
    <t>Solid veneer faced timber door (Double) with vision panel Total</t>
  </si>
  <si>
    <t>Hollow core door (Single)</t>
  </si>
  <si>
    <t>Hollow core door (Single) Total</t>
  </si>
  <si>
    <t>Aluminium fully glazed door Total</t>
  </si>
  <si>
    <t>Glazed Double Leaf Total</t>
  </si>
  <si>
    <t>Solid veneer faced timber door (Single+Half) with vision panel</t>
  </si>
  <si>
    <t>Solid veneer faced timber door (Single+Half) with vision panel Total</t>
  </si>
  <si>
    <t>Steel security door / cell door Total</t>
  </si>
  <si>
    <t>Hollow Core door single (with vision panel) Total</t>
  </si>
  <si>
    <t>Dumb waiter Total</t>
  </si>
  <si>
    <t>Laminate worktop on metal legs Total</t>
  </si>
  <si>
    <t>Worktop &amp; units Total</t>
  </si>
  <si>
    <t>Benches Total</t>
  </si>
  <si>
    <t>Built in cupboards etc Total</t>
  </si>
  <si>
    <t>Timber staircase Total</t>
  </si>
  <si>
    <t>Shelfing Total</t>
  </si>
  <si>
    <t>Laminated reception desk Total</t>
  </si>
  <si>
    <t>Reception glazing (aluminium framed) Total</t>
  </si>
  <si>
    <t>Floor mounted fixed timber seating with metal frame Total</t>
  </si>
  <si>
    <t>Grab Rails - Vertical  Total</t>
  </si>
  <si>
    <t>Grab Rails - Drop down Total</t>
  </si>
  <si>
    <t>Hand Rails Total</t>
  </si>
  <si>
    <t>Kitchen Units Total</t>
  </si>
  <si>
    <t>Benching Total</t>
  </si>
  <si>
    <t>Fixed laminate Worktop / desking Total</t>
  </si>
  <si>
    <t>Kitchen units with laminate worktops Total</t>
  </si>
  <si>
    <t>Fixed base timber units Total</t>
  </si>
  <si>
    <t>Floor mounted seat and counter Total</t>
  </si>
  <si>
    <t>Fixed wooden bed (vandalised wooden tops) Total</t>
  </si>
  <si>
    <t>Dumbwaiter lift Total</t>
  </si>
  <si>
    <t>Quarry Tiles Total</t>
  </si>
  <si>
    <t>Ceramic tiles Total</t>
  </si>
  <si>
    <t>Gas distribution pipework  Total</t>
  </si>
  <si>
    <t>Fuel shut-off valves Total</t>
  </si>
  <si>
    <t>Fuel storage tank. Total</t>
  </si>
  <si>
    <t>Fuel Meter &amp; Measurement Total</t>
  </si>
  <si>
    <t>Fuel Services Total</t>
  </si>
  <si>
    <t>Control Panels Total</t>
  </si>
  <si>
    <t>Motorised Control Valves Total</t>
  </si>
  <si>
    <t>Heating Controls Total</t>
  </si>
  <si>
    <t>Heating Distribution Pipework  Total</t>
  </si>
  <si>
    <t>Heating Services thermal insulation  Total</t>
  </si>
  <si>
    <t>Plant Manual Isolation Valves Total</t>
  </si>
  <si>
    <t>Motorised Actuators Total</t>
  </si>
  <si>
    <t>Radiators.  Total</t>
  </si>
  <si>
    <t>Fan Convectors Total</t>
  </si>
  <si>
    <t>Natural Convectors Total</t>
  </si>
  <si>
    <t>LTHW Warm air heaters Total</t>
  </si>
  <si>
    <t>Electric Heaters. Total</t>
  </si>
  <si>
    <t>Heating Distribution  Total</t>
  </si>
  <si>
    <t>Gas fired boiler 100kw - 300kw Total</t>
  </si>
  <si>
    <t>Flue Systems (stainless steel 200 kw boiler) Total</t>
  </si>
  <si>
    <t>Commercial Circulating Pump (Single or dual type) Total</t>
  </si>
  <si>
    <t>Air-to-air commercial Heat pumps Total</t>
  </si>
  <si>
    <t>Heating Plant &amp; Auxiliaries Total</t>
  </si>
  <si>
    <t>Hot and Cold Water Pipework systems Total</t>
  </si>
  <si>
    <t>Hot &amp; Cold Water Services thermal insulation  Total</t>
  </si>
  <si>
    <t>Water Meter &amp; Measurement Total</t>
  </si>
  <si>
    <t>Shower mixer and head Total</t>
  </si>
  <si>
    <t>Hot &amp; Cold Water Distribution Services Total</t>
  </si>
  <si>
    <t>Circulating Pumps  Total</t>
  </si>
  <si>
    <t>Gas fired hot water heaters Total</t>
  </si>
  <si>
    <t>Water Boilers - (tea points)  Total</t>
  </si>
  <si>
    <t>Hot Water Plant &amp; Equipment  Total</t>
  </si>
  <si>
    <t>Softwood Timber  Total</t>
  </si>
  <si>
    <t>Metal frame Total</t>
  </si>
  <si>
    <t>Softwood timber (veneer) Total</t>
  </si>
  <si>
    <t>Rooflight with metal frame Total</t>
  </si>
  <si>
    <t xml:space="preserve">Softwood Timber (painted) </t>
  </si>
  <si>
    <t>Softwood Timber (painted)  Total</t>
  </si>
  <si>
    <t>Internal glazing Total</t>
  </si>
  <si>
    <t>Timber skirting Total</t>
  </si>
  <si>
    <t>Timber dado / picture rail Total</t>
  </si>
  <si>
    <t>Timber / MDF architraves Total</t>
  </si>
  <si>
    <t>Timber deck Total</t>
  </si>
  <si>
    <t>MDF / Ply panels above window Total</t>
  </si>
  <si>
    <t>Panelling to radiator Total</t>
  </si>
  <si>
    <t>Metal joinery Total</t>
  </si>
  <si>
    <t>Lift Plant &amp; Controls Total</t>
  </si>
  <si>
    <t>Lifting Equipment  Total</t>
  </si>
  <si>
    <t>Emergency lighting (inc key switch)  Total</t>
  </si>
  <si>
    <t>Lighting and luminaires (internal) Total</t>
  </si>
  <si>
    <t>Lighting and luminaires (external) Total</t>
  </si>
  <si>
    <t>Lighting Systems Total</t>
  </si>
  <si>
    <t>LV switchgear (internal) Total</t>
  </si>
  <si>
    <t>Main supply switchgear  Total</t>
  </si>
  <si>
    <t>SWA mains/sub distribution cables.  Total</t>
  </si>
  <si>
    <t>Earth bonding (Primary) Total</t>
  </si>
  <si>
    <t>Electricity Meter &amp; Measurement Total</t>
  </si>
  <si>
    <t>Mains Power Supplies Total</t>
  </si>
  <si>
    <t>Packaged Air handling units Total</t>
  </si>
  <si>
    <t>Galvanised Ductwork Systems Total</t>
  </si>
  <si>
    <t>Ductwork thermal insulation Total</t>
  </si>
  <si>
    <t>External louvres steel painted Total</t>
  </si>
  <si>
    <t>Kitchen Extract canopies/ Hoods (average) Total</t>
  </si>
  <si>
    <t>Local extract fans Total</t>
  </si>
  <si>
    <t>Fire Dampers   Total</t>
  </si>
  <si>
    <t>Grilles and diffusers  Total</t>
  </si>
  <si>
    <t>Kitchen (cooking and support systems) Total</t>
  </si>
  <si>
    <t>Miscellaneous Electrical  Equipment &amp; Plant Total</t>
  </si>
  <si>
    <t>Petrol &amp; Diesel Storage and Pumps Total</t>
  </si>
  <si>
    <t>Miscellaneous Mechanical Equipment &amp; Plant Total</t>
  </si>
  <si>
    <t>Showers Total</t>
  </si>
  <si>
    <t>Metal shower Total</t>
  </si>
  <si>
    <t>Other Total</t>
  </si>
  <si>
    <t>Standby generator plus prime mover Total</t>
  </si>
  <si>
    <t>Power Generation Total</t>
  </si>
  <si>
    <t>Cleaners sink (Belfast etc) Total</t>
  </si>
  <si>
    <t>Sub distribution wiring and containment systems  Total</t>
  </si>
  <si>
    <t>Fixed appliance power supplies/ isolators (Spurs) Total</t>
  </si>
  <si>
    <t>Distribution boards (critical)  Total</t>
  </si>
  <si>
    <t>Distribution boards (Non critical) Total</t>
  </si>
  <si>
    <t>Switched socket outlet (SSO) Total</t>
  </si>
  <si>
    <t>Sub-Main Distribution Total</t>
  </si>
  <si>
    <t>Urinal Total</t>
  </si>
  <si>
    <t>Ceramic Wall Tiles Total</t>
  </si>
  <si>
    <t>Metal / timber stud with plasterboard Total</t>
  </si>
  <si>
    <t>Pre-finished panels Total</t>
  </si>
  <si>
    <t>Glazed partitions Total</t>
  </si>
  <si>
    <t>Acoustic Wall Panels</t>
  </si>
  <si>
    <t>Acoustic Wall Panels Total</t>
  </si>
  <si>
    <t>Metal wall panels Total</t>
  </si>
  <si>
    <t>Blockwork Total</t>
  </si>
  <si>
    <t>#N/A</t>
  </si>
  <si>
    <t>(blank)</t>
  </si>
  <si>
    <t>#N/A Total</t>
  </si>
  <si>
    <t>Condition Ranking</t>
  </si>
  <si>
    <t>Priority</t>
  </si>
  <si>
    <t>Urgent</t>
  </si>
  <si>
    <t>within 2 years</t>
  </si>
  <si>
    <t>3 to 5 years</t>
  </si>
  <si>
    <t>5 to 10 years</t>
  </si>
  <si>
    <t>10 to 15 years</t>
  </si>
  <si>
    <t>15 to 25 years</t>
  </si>
  <si>
    <t>Type</t>
  </si>
  <si>
    <t>E</t>
  </si>
  <si>
    <t>F</t>
  </si>
  <si>
    <t>G</t>
  </si>
  <si>
    <t>H</t>
  </si>
  <si>
    <t>I</t>
  </si>
  <si>
    <t>L</t>
  </si>
  <si>
    <t>Q</t>
  </si>
  <si>
    <t>R</t>
  </si>
  <si>
    <t>S</t>
  </si>
  <si>
    <t>Environmental</t>
  </si>
  <si>
    <t>Fire Precaution</t>
  </si>
  <si>
    <t>Consequential risk</t>
  </si>
  <si>
    <t>Health and Safety</t>
  </si>
  <si>
    <t>Further Investigation</t>
  </si>
  <si>
    <t>Loss of Service</t>
  </si>
  <si>
    <t>Energy</t>
  </si>
  <si>
    <t>Recommendation</t>
  </si>
  <si>
    <t>Security</t>
  </si>
  <si>
    <t>Residential rooms</t>
  </si>
  <si>
    <t xml:space="preserve">Ceiling finishes </t>
  </si>
  <si>
    <t>Internal finishes</t>
  </si>
  <si>
    <t>Plastered ceilings to residential rooms are in good condition</t>
  </si>
  <si>
    <t>N/A</t>
  </si>
  <si>
    <t>Wall finishes</t>
  </si>
  <si>
    <t>Floor finishes</t>
  </si>
  <si>
    <t>Residential rooms have vinyl sheet flooring</t>
  </si>
  <si>
    <t xml:space="preserve">Sanitary ware </t>
  </si>
  <si>
    <t>Sink</t>
  </si>
  <si>
    <t>Timber fire doors to all residential rooms</t>
  </si>
  <si>
    <t>Each residential room has a Vitreous China WHB</t>
  </si>
  <si>
    <t>Due to the nature of the room the walls will need to be included as part of a cyclical maintenance plan.</t>
  </si>
  <si>
    <t>Currently the vinyl sheet floor covering to the residential rooms are in good condition, however due to the nature of the rooms their condition will deteriorate.</t>
  </si>
  <si>
    <t>Circulation</t>
  </si>
  <si>
    <t>Plastered ceilings to circulation corridors are in good condition</t>
  </si>
  <si>
    <t>Each circulation room has plastered walls decorated with emulsion</t>
  </si>
  <si>
    <t>Kitchens</t>
  </si>
  <si>
    <t>Stainless steel</t>
  </si>
  <si>
    <t>The stainless-steel sinks will need replacing in due course</t>
  </si>
  <si>
    <t>FF+E</t>
  </si>
  <si>
    <t>Worktops and units</t>
  </si>
  <si>
    <t>The worktop and units (base and wall) will need replacing in due course</t>
  </si>
  <si>
    <t>The vitreous china sink will need replacing in due course</t>
  </si>
  <si>
    <t>WC / Bath</t>
  </si>
  <si>
    <t>Timber doors to all WC / bathrooms</t>
  </si>
  <si>
    <t>Currently the vinyl sheet floor covering to the WC / bathrooms are in good condition, however due to the nature of the rooms their condition will deteriorate.</t>
  </si>
  <si>
    <t>WC / bathrooms have vinyl sheet flooring</t>
  </si>
  <si>
    <t>Plastered ceilings to WC / bathrooms corridors are in good condition</t>
  </si>
  <si>
    <t>Plastered walls to WC / bathrooms are in good condition</t>
  </si>
  <si>
    <t>Vitreous China</t>
  </si>
  <si>
    <t>Currently the vitreous china WHB is in good condition, however it need upgrading in due course.</t>
  </si>
  <si>
    <t>Each WC / bathrooms has vitreous china WHB</t>
  </si>
  <si>
    <t>Each WC / bathrooms has vitreous china WC</t>
  </si>
  <si>
    <t>Currently the vitreous china WC is in good condition, however it need upgrading in due course.</t>
  </si>
  <si>
    <t>Offices / ancillary rooms</t>
  </si>
  <si>
    <t>Plastered walls to residential rooms are in good condition</t>
  </si>
  <si>
    <t>Complete decoration of room including ceilings, walls, joinery and internal face of doors</t>
  </si>
  <si>
    <t>Each office / ancillary room, has plastered walls decorated with emulsion</t>
  </si>
  <si>
    <t>Timber fire doors to all offices / ancillary rooms</t>
  </si>
  <si>
    <t>Plastered ceilings to offices / ancillary rooms are in good condition</t>
  </si>
  <si>
    <t>Plastered walls to offices / ancillary rooms are in good condition</t>
  </si>
  <si>
    <t>External</t>
  </si>
  <si>
    <t>Upon inspection, every room had a fire door which was in acceptable condition. The doors are likely to be effected by impact damage and so this could be considered when estimating its lifespan.</t>
  </si>
  <si>
    <t>Upon inspection, every room had a timber door which was in acceptable condition. The doors are likely to be effected by impact damage and so this could be considered when estimating its lifespan.</t>
  </si>
  <si>
    <t>Note: All costs to be read in conjunctions with the list of assumptions and clarifications as defined within the report, 
as well as the information detailed within the report wording.</t>
  </si>
  <si>
    <t>Total Construction Cost</t>
  </si>
  <si>
    <t>Scape Fee @ 0.95%</t>
  </si>
  <si>
    <t>Sub-total</t>
  </si>
  <si>
    <t>Client Contingency @10%</t>
  </si>
  <si>
    <t>Risk Allowance @ 10%</t>
  </si>
  <si>
    <t>Statutory and consultancy fees (includes Building Control, Building Surveyor, Building Services, surveys etc.) @ 15%</t>
  </si>
  <si>
    <t>Contractor Management Fee @ 3.25%</t>
  </si>
  <si>
    <t>Pre Construction costs:EMPA @ 3.25%</t>
  </si>
  <si>
    <t xml:space="preserve">Preliminaries Site Specific Costs </t>
  </si>
  <si>
    <t>.</t>
  </si>
  <si>
    <t>Preliminaries People and Equipment (Based on 15%)</t>
  </si>
  <si>
    <t>Note</t>
  </si>
  <si>
    <t>See full condition survey data and summary report for further cost break down.</t>
  </si>
  <si>
    <t>Replace existing light fitting with new LED and replace life expired fire alarm systems to A and B Block.</t>
  </si>
  <si>
    <t xml:space="preserve">Electrical Services </t>
  </si>
  <si>
    <t>Replacement of fan coiled units to A Block, undertake detailed review of heating controls to A Block and cleaning of mechanical extract in toilet areas in A Block and B Block.</t>
  </si>
  <si>
    <t xml:space="preserve">Mechanical Services </t>
  </si>
  <si>
    <t>Floors and Stairs</t>
  </si>
  <si>
    <t>Roofs</t>
  </si>
  <si>
    <t>Psum</t>
  </si>
  <si>
    <t>The contractor to allow for the removal and reinstatement of all external fixtures and fittings.</t>
  </si>
  <si>
    <t>The contractor to allow for the provision of skips for the removal of all waste materials.</t>
  </si>
  <si>
    <t>The contractor is to allow for cleaning ensuring all debris is removed from site, including making good of damaged surfaces.</t>
  </si>
  <si>
    <t>The contractor is to provide suitable and sufficient protection of property and people for the duration of the works.</t>
  </si>
  <si>
    <t>The contractor is to provide safe and sufficient scaffolding access with safety guardrails to enable full access to all areas of work.</t>
  </si>
  <si>
    <t>Preliminaries</t>
  </si>
  <si>
    <t>Total Cost</t>
  </si>
  <si>
    <t>Unit</t>
  </si>
  <si>
    <t>Quantity</t>
  </si>
  <si>
    <t>Description of Work</t>
  </si>
  <si>
    <t>DERBYSHIRE COUNTY COUNCIL</t>
  </si>
  <si>
    <t>Estimate Cost Plan -Ladycross House</t>
  </si>
  <si>
    <t>Ladycross House</t>
  </si>
  <si>
    <t>Sumarise required works</t>
  </si>
  <si>
    <t>Fixed furniture and fittings</t>
  </si>
  <si>
    <t>Internal Walls, Ceilings and Doors</t>
  </si>
  <si>
    <t xml:space="preserve">External Areas </t>
  </si>
  <si>
    <t>Fixed Furniture and Fittings</t>
  </si>
  <si>
    <t xml:space="preserve">Sanitary Services </t>
  </si>
  <si>
    <t>Redecorations</t>
  </si>
  <si>
    <t>Internal Walls &amp; Doors</t>
  </si>
  <si>
    <t xml:space="preserve">Floors and Stairs </t>
  </si>
  <si>
    <t xml:space="preserve">External walls, windows &amp; Doors </t>
  </si>
  <si>
    <t>Ceilings</t>
  </si>
  <si>
    <t>Preliminaries Site Specific Costs (scaffold etc,,,)</t>
  </si>
  <si>
    <t>Professional fees, surveys and stat fees (15%)</t>
  </si>
  <si>
    <t>Recovering the existing felt flat roof, including all insulation, flashings and rainwater goods.</t>
  </si>
  <si>
    <t>Roofing Project Works</t>
  </si>
  <si>
    <t>Room Refurbishment Project Works</t>
  </si>
  <si>
    <t>Include for all internal finishes that are life expired, unon-compliant or do not meet the suitability requirements</t>
  </si>
  <si>
    <t>Builders work in connection</t>
  </si>
  <si>
    <t>Take down ceilings, reinsate compartmentation etc…</t>
  </si>
  <si>
    <t>Mechanical and Electrial works package</t>
  </si>
  <si>
    <t>Circulation corridors have vinyl sheet  / carpet flooring</t>
  </si>
  <si>
    <t>Currently the vinyl sheet / carpet floor covering to the circulation rooms are in good condition, however due to the nature of the rooms their condition will deteriorate.</t>
  </si>
  <si>
    <t>Laundry</t>
  </si>
  <si>
    <t>Vinyl sheet</t>
  </si>
  <si>
    <t>Each residential room has wallpapered walls, whilst in good condition will require re-papering or redecorating</t>
  </si>
  <si>
    <t>Serving / cooking kitchens have vinyl sheet flooring</t>
  </si>
  <si>
    <t>Currently the vinyl sheet floor covering to the serving kitchens / cooking kitchen are in good condition, however due to the nature of the rooms their condition will deteriorate.</t>
  </si>
  <si>
    <t>Upon inspection, every kitchen had a fire door which was in acceptable condition. The doors are likely to be effected by impact damage and so this could be considered when estimating its lifespan.</t>
  </si>
  <si>
    <t>Timber fire doors to all serving / cooking kitchens</t>
  </si>
  <si>
    <t>Each serving / cooking kitchen has plastered walls decorated with emulsion</t>
  </si>
  <si>
    <t>Plastered ceilings to serving / cooking kitchens are in good condition</t>
  </si>
  <si>
    <t>Offices / ancillary rooms have carpet sheet flooring</t>
  </si>
  <si>
    <t>Currently the carpet sheet floor covering is in good condition, however due to the nature of the rooms their condition will deteriorate.</t>
  </si>
  <si>
    <t>Plastered ceilings to Laundry are in good condition</t>
  </si>
  <si>
    <t>Vinyl sheet flooring to Laundry is in good condition</t>
  </si>
  <si>
    <t>Timber door to Laundry is in a good condition</t>
  </si>
  <si>
    <t>Concrete tiles</t>
  </si>
  <si>
    <t xml:space="preserve">Building superstructure  </t>
  </si>
  <si>
    <t>Roofs - pitched</t>
  </si>
  <si>
    <t>10-15 years</t>
  </si>
  <si>
    <t>Repoint mortar to verges</t>
  </si>
  <si>
    <t>Cracked and spalled mortar joints to verge tiles require re-pointing</t>
  </si>
  <si>
    <t>Timber ship-lap boarding</t>
  </si>
  <si>
    <t>3-5 years</t>
  </si>
  <si>
    <t xml:space="preserve">Timber fascia-boards </t>
  </si>
  <si>
    <t>Roof - drainage</t>
  </si>
  <si>
    <t>PVCu gutters &amp; downpipes</t>
  </si>
  <si>
    <t>Wall structure</t>
  </si>
  <si>
    <t>Exposed brickwork in good condition without defects</t>
  </si>
  <si>
    <t>Soffits / Fascia's</t>
  </si>
  <si>
    <t>Concrete roof tiles to 
pitched roof - good condition</t>
  </si>
  <si>
    <t>Powder coated aluminium</t>
  </si>
  <si>
    <t>Aluminium double-glazed door units</t>
  </si>
  <si>
    <t>Roofs - flat</t>
  </si>
  <si>
    <t>Recover flat roofs including uplift for cut-to falls insulation</t>
  </si>
  <si>
    <t>Whilst performing reasonably well, the roofs are clearly reaching the end of their shelf life and have experienced failure in recent years.</t>
  </si>
  <si>
    <t>Currently the ceilings are in an acceptable condition, but there may be a necessity to replaster the surfaces in the coming years.</t>
  </si>
  <si>
    <t>Currently the ceilings are in an acceptable condition, but there may be a necessity to replaster this element in the coming years.</t>
  </si>
  <si>
    <t>Currently the walls are in an acceptable condition, but there may be a necessity to replaster the surfaces in the coming years.</t>
  </si>
  <si>
    <t>The vitreous china WHB to each room are in good condition. Due to their low usage they have been given a long estimated lifespan</t>
  </si>
  <si>
    <t>The kitchen has stainless-steel sinks - which is in acceptable condition</t>
  </si>
  <si>
    <t>The Kitchen has vitreous china WHB - which is in acceptable condition</t>
  </si>
  <si>
    <t>The Kitchen has worktop and units (base and wall)</t>
  </si>
  <si>
    <t>Each WC / bathroom has plastered walls decorated with emulsion</t>
  </si>
  <si>
    <t>Currently the vinyl sheet flooring to the Laundry is in good condition, however due to the nature of the room its condition will deteriorate.</t>
  </si>
  <si>
    <t>Mineral-felt roof covering</t>
  </si>
  <si>
    <t>Due to the exposed location of the shiplap boarding - it is likely that they will need replacement in 3-5 years</t>
  </si>
  <si>
    <t>Condition rank</t>
  </si>
  <si>
    <t>Solid veneer faced FD30 (Single)</t>
  </si>
  <si>
    <t>The worktop and units (base and wall) will need replacing as part of cyclical maintenance plan</t>
  </si>
  <si>
    <t>Currently the carpet sheet floor covering is in good condition, however due to the nature of the rooms their condition will deteriorate. Include as part of as cyclical maintenance plan</t>
  </si>
  <si>
    <t xml:space="preserve">Carpet </t>
  </si>
  <si>
    <t xml:space="preserve">Wall finishes </t>
  </si>
  <si>
    <t>Plastered walls to serving / cooking kitchens are in good condition</t>
  </si>
  <si>
    <t>Within 2 years</t>
  </si>
  <si>
    <t>Hard Landscaping</t>
  </si>
  <si>
    <t>Ramps &amp; Steps</t>
  </si>
  <si>
    <t>Ramp</t>
  </si>
  <si>
    <t>Ramps to exit doors</t>
  </si>
  <si>
    <t>External areas</t>
  </si>
  <si>
    <t xml:space="preserve">Good condition </t>
  </si>
  <si>
    <t>Concrete ramps leading to external exits</t>
  </si>
  <si>
    <t>Priority Totals</t>
  </si>
  <si>
    <t>Overall Total</t>
  </si>
  <si>
    <t>5-10 years</t>
  </si>
  <si>
    <t>15-25 years</t>
  </si>
  <si>
    <t xml:space="preserve">1
</t>
  </si>
  <si>
    <t xml:space="preserve">1-2
</t>
  </si>
  <si>
    <t xml:space="preserve">3-5
</t>
  </si>
  <si>
    <t xml:space="preserve">5-10
</t>
  </si>
  <si>
    <t xml:space="preserve">10-15
</t>
  </si>
  <si>
    <t xml:space="preserve">15-25
</t>
  </si>
  <si>
    <t>Priority 2
2019/2021</t>
  </si>
  <si>
    <t>Priority 3
2020/24</t>
  </si>
  <si>
    <t>Priority 4
2023/29</t>
  </si>
  <si>
    <t>Priority 5
2028/34</t>
  </si>
  <si>
    <t>Priority 6
2033/43</t>
  </si>
  <si>
    <t xml:space="preserve">Photo ref: (Applied to "C" or "D" ratings i.e.. C or D) </t>
  </si>
  <si>
    <t>Tarmacadam's access road</t>
  </si>
  <si>
    <t>Cyclical Redecorations</t>
  </si>
  <si>
    <t>PVC RWG are in acceptable condition with no signs of defect</t>
  </si>
  <si>
    <t>Cyclical Replacement</t>
  </si>
  <si>
    <t>Provisional Uplift for Sectional Works @ 25%</t>
  </si>
  <si>
    <r>
      <t xml:space="preserve">Note: </t>
    </r>
    <r>
      <rPr>
        <b/>
        <i/>
        <sz val="10"/>
        <rFont val="Arial"/>
        <family val="2"/>
        <charset val="0"/>
      </rPr>
      <t>All costs to be read in conjunctions with the list of assumptions and clarifications as defined within the report, as well as the information detailed within the report wording.</t>
    </r>
  </si>
  <si>
    <r>
      <t xml:space="preserve">Note: </t>
    </r>
    <r>
      <rPr>
        <b/>
        <i/>
        <sz val="10"/>
        <rFont val="Arial"/>
        <family val="2"/>
        <charset val="0"/>
      </rPr>
      <t>Provisional uplift of 25% for sectional works included. Actual uplift would need to be established on a site by site basis based on the site layout, extent of works required and the practicalities of undertaking that works with minimal disrupion.</t>
    </r>
  </si>
  <si>
    <t>S/G timber windows</t>
  </si>
  <si>
    <t>S/G timber framed windows</t>
  </si>
  <si>
    <t>Anti-climb fencing</t>
  </si>
  <si>
    <t>2m high weldmesh, anticlimb fencing to perimeter of site</t>
  </si>
  <si>
    <t>The weldmesh, anticlimb fencing is in good condition but will ned a further upgrade  within the lifespan of this survey</t>
  </si>
  <si>
    <t>Ground Floor Switchroom</t>
  </si>
  <si>
    <t>Sub-mains switchgear</t>
  </si>
  <si>
    <t>Distribution Boards</t>
  </si>
  <si>
    <t>Existing main distribution is obsolete and rewirable fuse board</t>
  </si>
  <si>
    <t>Replace the existing main distribution board with a new MCCB panel board.</t>
  </si>
  <si>
    <t>Sluice rooms</t>
  </si>
  <si>
    <t>Replace all of the existing rewirable fuse boards.</t>
  </si>
  <si>
    <t>Replace the board with a new distribution boards</t>
  </si>
  <si>
    <t>Circulation areas</t>
  </si>
  <si>
    <t>Replace the existing sub-mains cable supplies to all distribution boards in the building</t>
  </si>
  <si>
    <t>The existing mains cabling is nearing the end of its useful life and may be short when being reconnected into the new panel board.  Cables are already being extended with different colour cables at remote end and the cable should be reinstalled and sized to suit the latest version of BS7671.</t>
  </si>
  <si>
    <t>Bedrooms</t>
  </si>
  <si>
    <t xml:space="preserve">Emergency lighting (Inc. key switch) </t>
  </si>
  <si>
    <t>Bedrooms should be provided with an emergency luminaire</t>
  </si>
  <si>
    <t>Install a recessed anti-panic emergency luminaire with a new kept test switch.</t>
  </si>
  <si>
    <t xml:space="preserve">The existing bedroom pendant luminaire should be provided with a dimmable LED lamp and </t>
  </si>
  <si>
    <t>Install new LED luminaires to allow for the residents to be able to read and for nursing staff/doctors to be able to carry out medical examinations in the bed rooms.</t>
  </si>
  <si>
    <t>The general lighting to be supplemented with additional LED recessed down lighters to provide good light levels</t>
  </si>
  <si>
    <t>Install additional LED down lighters to bedrooms</t>
  </si>
  <si>
    <t>Light switches should be replaced with new switches with colour contrast colour plates  and new dimmer switches for the pendant luminaire should be installed.</t>
  </si>
  <si>
    <t>Replace the existing light switches with new switches.</t>
  </si>
  <si>
    <t xml:space="preserve">Fire Alarm Installations (Inc., call points, sounders and detection) </t>
  </si>
  <si>
    <t>The bedroom should be provided with  a sounder and a beacon/VAD.</t>
  </si>
  <si>
    <t>Upgrade the fire alarm system two include all necessary smoke detector, VAD's and sounders.</t>
  </si>
  <si>
    <t>Building</t>
  </si>
  <si>
    <t>Not all of the rooms within the building have been provided with automatic detection.</t>
  </si>
  <si>
    <t>The fire alarm system should be upgraded to bring the system to L1 + M level of detection.</t>
  </si>
  <si>
    <t>Corridors</t>
  </si>
  <si>
    <t>The corridors should be provided with illuminated emergency exit signs and installed at all turns and exits from internal rooms.</t>
  </si>
  <si>
    <t>A review of the current exit signage should be carried out and where the signs do not comply with BS5266, new signs should be installed.</t>
  </si>
  <si>
    <t>The existing corridor and amenity area luminaires should be replaced with new LED luminaires to improve energy efficiency.</t>
  </si>
  <si>
    <t>Install new LED luminaires.</t>
  </si>
  <si>
    <t>The corridor lighting should be provided with a photocell lighting controls to make use of natural daylight.</t>
  </si>
  <si>
    <t>All corridor lighting controls should be reviewed and where possible automatic lighting controls should be installed in the corridors.</t>
  </si>
  <si>
    <t>Existing small power outlet plates should be of a contrast colour to the walls.</t>
  </si>
  <si>
    <t>All corridor small power accessories should be replaced with new accessories with a contrasting colour finish to the wall.</t>
  </si>
  <si>
    <t>Sub distribution wiring and containment systems</t>
  </si>
  <si>
    <t>Rewire the building to bring the system up to current standards.</t>
  </si>
  <si>
    <t>Rewire the building including all small power and lighting accessories.</t>
  </si>
  <si>
    <t>Boiler houses</t>
  </si>
  <si>
    <t>Heating Pressurisation Unit</t>
  </si>
  <si>
    <t>The Mikrofill pressurisation unit is outdated and should be replaced with latest model as per the other boiler houses.</t>
  </si>
  <si>
    <t>Install Mikrofill pressurisation unit.</t>
  </si>
  <si>
    <t>Boiler house</t>
  </si>
  <si>
    <t>Dosing Pots</t>
  </si>
  <si>
    <t>No dosing pots installed on heating systems.</t>
  </si>
  <si>
    <t>Dosing pots to be installed on each heating system</t>
  </si>
  <si>
    <t>Magnetic Filters</t>
  </si>
  <si>
    <t>If New boilers are installed on existing old heating systems, install magnetic filters to protect boilers/pumps</t>
  </si>
  <si>
    <t>Magnetic filters to be installed on each heating system</t>
  </si>
  <si>
    <t>Pressure relief discharges/Tundish</t>
  </si>
  <si>
    <t>Many of the various pressure relief discharges do not discharge into tundishes but directly onto the floor. This is a health and safety hazard.</t>
  </si>
  <si>
    <t>All discharges to terminate within a tundish and  connected directly to a drain.</t>
  </si>
  <si>
    <t>Expansion Vessels</t>
  </si>
  <si>
    <t>Expansion vessels do not appear to have correct number of valves and drain off points. To be reviewed.</t>
  </si>
  <si>
    <t>Expansion vessels need to be reviewed and valves drain off points installed if required.</t>
  </si>
  <si>
    <t xml:space="preserve">Internal </t>
  </si>
  <si>
    <t>Heating Distribution</t>
  </si>
  <si>
    <t>Heating Services Thermal Insulation</t>
  </si>
  <si>
    <t>Heating pipework within boiler houses have insulation to the majority of pipework, but there are a number of sections of missing insulation.  All valves to be provided with insulated jackets</t>
  </si>
  <si>
    <t>Install thermal insulation to all missing sections of pipework within boiler houses and install insulation jackets to all valves.</t>
  </si>
  <si>
    <t>Throughout</t>
  </si>
  <si>
    <t>Heating Distribution Pipework</t>
  </si>
  <si>
    <t>Existing distribution is coming to end of life and is a one pipe heating circuit throughout.</t>
  </si>
  <si>
    <t>Replace existing one pipe heating distribution system with a new 2 pipe heating distribution system.</t>
  </si>
  <si>
    <t>Radiators</t>
  </si>
  <si>
    <t>Existing panel and LST radiators are now at end of life and looking very tired and outdated.</t>
  </si>
  <si>
    <t>Replace all existing radiators with new LST radiators and thermostatic mixing valves.</t>
  </si>
  <si>
    <t>BMS</t>
  </si>
  <si>
    <t>Existing controls are old and very basic</t>
  </si>
  <si>
    <t>The existing basic controls should be considered to be replaced with a more energy efficient BMS system to control all heating and hot water systems.</t>
  </si>
  <si>
    <t>Hot and Cold Water Pipework</t>
  </si>
  <si>
    <t>Existing distribution is coming to end of life.</t>
  </si>
  <si>
    <t>Replace existing  hot and cold water distribution system with a new.</t>
  </si>
  <si>
    <t>W.C.'s</t>
  </si>
  <si>
    <t>Communication Services</t>
  </si>
  <si>
    <t>Toilets</t>
  </si>
  <si>
    <t>Wi-Fi access to the internet for all bedrooms</t>
  </si>
  <si>
    <t>Install 2 No IT/Data cables from the data rack to each of the bedroom corridors and install a Wi-Fi module in each corridor.</t>
  </si>
  <si>
    <t>The existing external walkways do not have any external lighting currently installed to allow persons to move around the side after dark, some of these need to be emergency luminaires.</t>
  </si>
  <si>
    <t>Install new LED luminaires to the external walkways around the building.</t>
  </si>
  <si>
    <t>There are no gas solenoid valves fitted to the gas mains where they enter the boiler houses.</t>
  </si>
  <si>
    <t>Install a new gas solenoid valve and provide a plantroom stop button linked to the boiler control panel and interlock with the fire alarm system.</t>
  </si>
  <si>
    <t xml:space="preserve"> Priority 1
2019</t>
  </si>
  <si>
    <t xml:space="preserve">Predicted replacement (£s) 
</t>
  </si>
  <si>
    <t>Plastered walls to Laundry are in good condition</t>
  </si>
  <si>
    <t>Whilst the tiles have technically reached the end of their expected life - it is estimated they will remain functional for a further 10 - 15 years</t>
  </si>
  <si>
    <t xml:space="preserve">Item quantity </t>
  </si>
  <si>
    <t>nr</t>
  </si>
  <si>
    <t>m</t>
  </si>
  <si>
    <t xml:space="preserve">Item </t>
  </si>
  <si>
    <t>No works required</t>
  </si>
  <si>
    <t>The access road was in acceptable condition with no potholes etc to note. Cyclical scarify and new wear coat</t>
  </si>
  <si>
    <t>Replace with D/G aluminium units for improved thermal and acoustic efficiency</t>
  </si>
  <si>
    <t>New Bassett House HOP - 25 Yr Master Cost Plan</t>
  </si>
</sst>
</file>

<file path=xl/styles.xml><?xml version="1.0" encoding="utf-8"?>
<styleSheet xmlns:mc="http://schemas.openxmlformats.org/markup-compatibility/2006" xmlns:x14ac="http://schemas.microsoft.com/office/spreadsheetml/2009/9/ac" xmlns="http://schemas.openxmlformats.org/spreadsheetml/2006/main" mc:Ignorable="x14ac">
  <numFmts count="6">
    <numFmt numFmtId="44" formatCode="_-&quot;£&quot;* #,##0.00_-;\-&quot;£&quot;* #,##0.00_-;_-&quot;£&quot;* &quot;-&quot;??_-;_-@_-"/>
    <numFmt numFmtId="43" formatCode="_-* #,##0.00_-;\-* #,##0.00_-;_-* &quot;-&quot;??_-;_-@_-"/>
    <numFmt numFmtId="164" formatCode="0.0"/>
    <numFmt numFmtId="165" formatCode="&quot;£&quot;#,##0.00"/>
    <numFmt numFmtId="166" formatCode="General;General;;@"/>
    <numFmt numFmtId="167" formatCode="_-* #,##0_-;\-* #,##0_-;_-* &quot;-&quot;??_-;_-@_-"/>
  </numFmts>
  <fonts count="20">
    <font>
      <sz val="11"/>
      <color theme="1"/>
      <name val="Calibri"/>
      <family val="2"/>
      <charset val="0"/>
      <scheme val="minor"/>
    </font>
    <font>
      <sz val="10"/>
      <name val="Arial"/>
      <family val="2"/>
      <charset val="0"/>
    </font>
    <font>
      <b/>
      <sz val="10"/>
      <name val="Arial"/>
      <family val="2"/>
      <charset val="0"/>
    </font>
    <font>
      <b/>
      <sz val="11"/>
      <color theme="1"/>
      <name val="Calibri"/>
      <family val="2"/>
      <charset val="0"/>
      <scheme val="minor"/>
    </font>
    <font>
      <sz val="11"/>
      <color theme="1"/>
      <name val="Calibri"/>
      <family val="2"/>
      <charset val="0"/>
      <scheme val="minor"/>
    </font>
    <font>
      <b/>
      <sz val="12"/>
      <color theme="1"/>
      <name val="Calibri"/>
      <family val="2"/>
      <charset val="0"/>
      <scheme val="minor"/>
    </font>
    <font>
      <sz val="10"/>
      <color theme="1"/>
      <name val="Arial"/>
      <family val="2"/>
      <charset val="0"/>
    </font>
    <font>
      <sz val="11"/>
      <color rgb="FF000000"/>
      <name val="Calibri"/>
      <family val="2"/>
      <charset val="204"/>
    </font>
    <font>
      <u val="single"/>
      <sz val="11"/>
      <color theme="10"/>
      <name val="Calibri"/>
      <family val="2"/>
      <charset val="0"/>
      <scheme val="minor"/>
    </font>
    <font>
      <sz val="11"/>
      <name val="Calibri"/>
      <family val="2"/>
      <charset val="0"/>
      <scheme val="minor"/>
    </font>
    <font>
      <b/>
      <sz val="12"/>
      <name val="Arial"/>
      <family val="2"/>
      <charset val="0"/>
    </font>
    <font>
      <sz val="12"/>
      <color theme="1"/>
      <name val="Calibri"/>
      <family val="2"/>
      <charset val="0"/>
      <scheme val="minor"/>
    </font>
    <font>
      <b/>
      <sz val="11"/>
      <name val="Calibri"/>
      <family val="2"/>
      <charset val="0"/>
      <scheme val="minor"/>
    </font>
    <font>
      <sz val="12"/>
      <name val="Calibri"/>
      <family val="2"/>
      <charset val="0"/>
      <scheme val="minor"/>
    </font>
    <font>
      <sz val="10"/>
      <name val="MS Sans Serif"/>
      <family val="2"/>
      <charset val="0"/>
    </font>
    <font>
      <b/>
      <sz val="10"/>
      <color theme="1"/>
      <name val="Arial"/>
      <family val="2"/>
      <charset val="0"/>
    </font>
    <font>
      <sz val="10"/>
      <color rgb="FF004494"/>
      <name val="FandG Display Bank Gothic"/>
      <charset val="0"/>
    </font>
    <font>
      <b/>
      <sz val="10"/>
      <color rgb="FF004494"/>
      <name val="FandG Display Bank Gothic"/>
      <charset val="0"/>
    </font>
    <font>
      <b/>
      <i/>
      <sz val="10"/>
      <name val="Arial"/>
      <family val="2"/>
      <charset val="0"/>
    </font>
    <font>
      <b/>
      <sz val="9"/>
      <color theme="1"/>
      <name val="Arial"/>
      <family val="2"/>
      <charset val="0"/>
    </font>
  </fonts>
  <fills count="23">
    <fill>
      <patternFill patternType="none">
        <fgColor indexed="64"/>
        <bgColor indexed="65"/>
      </patternFill>
    </fill>
    <fill>
      <patternFill patternType="gray125">
        <fgColor indexed="64"/>
        <bgColor indexed="65"/>
      </patternFill>
    </fill>
    <fill>
      <patternFill patternType="solid">
        <fgColor indexed="17"/>
        <bgColor indexed="64"/>
      </patternFill>
    </fill>
    <fill>
      <patternFill patternType="solid">
        <fgColor indexed="40"/>
        <bgColor indexed="64"/>
      </patternFill>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53"/>
        <bgColor indexed="64"/>
      </patternFill>
    </fill>
    <fill>
      <patternFill patternType="solid">
        <fgColor theme="0" tint="-0.0499893185216834"/>
        <bgColor indexed="64"/>
      </patternFill>
    </fill>
    <fill>
      <patternFill patternType="solid">
        <fgColor rgb="FF00B0F0"/>
        <bgColor indexed="64"/>
      </patternFill>
    </fill>
    <fill>
      <patternFill patternType="solid">
        <fgColor rgb="FF99CCFF"/>
        <bgColor indexed="64"/>
      </patternFill>
    </fill>
    <fill>
      <patternFill patternType="solid">
        <fgColor indexed="1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47">
    <xf numFmtId="0" fontId="0" fillId="0" borderId="0"/>
    <xf numFmtId="0" fontId="1" fillId="0" borderId="0"/>
    <xf numFmtId="0" fontId="1" fillId="0" borderId="0"/>
    <xf numFmtId="44" fontId="0" fillId="0" borderId="0" applyAlignment="0" applyBorder="0" applyFont="0" applyProtection="0"/>
    <xf numFmtId="0" fontId="6" fillId="0" borderId="0"/>
    <xf numFmtId="0" fontId="1" fillId="0" borderId="0"/>
    <xf numFmtId="0" fontId="6" fillId="0" borderId="0"/>
    <xf numFmtId="0" fontId="1" fillId="0" borderId="0"/>
    <xf numFmtId="0" fontId="1" fillId="0" borderId="0"/>
    <xf numFmtId="44" fontId="0" fillId="0" borderId="0" applyAlignment="0" applyBorder="0" applyFont="0" applyProtection="0"/>
    <xf numFmtId="0" fontId="1" fillId="0" borderId="0">
      <alignment wrapText="1"/>
    </xf>
    <xf numFmtId="0" fontId="7" fillId="0" borderId="0"/>
    <xf numFmtId="0" fontId="8" fillId="0" borderId="0" applyAlignment="0" applyBorder="0" applyNumberFormat="0" applyProtection="0"/>
    <xf numFmtId="44" fontId="0" fillId="0" borderId="0" applyAlignment="0" applyBorder="0" applyFont="0" applyProtection="0"/>
    <xf numFmtId="44" fontId="0" fillId="0" borderId="0" applyAlignment="0" applyBorder="0" applyFont="0" applyProtection="0"/>
    <xf numFmtId="0" fontId="1" fillId="0" borderId="0"/>
    <xf numFmtId="0" fontId="1" fillId="0" borderId="0"/>
    <xf numFmtId="0" fontId="1" fillId="0" borderId="0"/>
    <xf numFmtId="44" fontId="0" fillId="0" borderId="0" applyAlignment="0" applyBorder="0" applyFont="0" applyProtection="0"/>
    <xf numFmtId="44" fontId="0" fillId="0" borderId="0" applyAlignment="0" applyBorder="0" applyFont="0" applyProtection="0"/>
    <xf numFmtId="44" fontId="0" fillId="0" borderId="0" applyAlignment="0" applyBorder="0" applyFont="0" applyProtection="0"/>
    <xf numFmtId="44" fontId="0" fillId="0" borderId="0" applyAlignment="0" applyBorder="0" applyFont="0" applyProtection="0"/>
  </cellStyleXfs>
  <cellXfs>
    <xf numFmtId="0" fontId="0" fillId="0" borderId="0" xfId="0"/>
    <xf numFmtId="44" fontId="5" fillId="0" borderId="1" xfId="3" applyAlignment="1" applyBorder="1" applyFont="1" applyNumberFormat="1" applyFill="1">
      <alignment horizontal="center" vertical="center" wrapText="1"/>
    </xf>
    <xf numFmtId="0" fontId="0" fillId="0" borderId="0" xfId="0" applyAlignment="1">
      <alignment wrapText="1"/>
    </xf>
    <xf numFmtId="165" fontId="0" fillId="0" borderId="0" xfId="0" applyAlignment="1" applyNumberFormat="1">
      <alignment wrapText="1"/>
    </xf>
    <xf numFmtId="0" fontId="0" fillId="0" borderId="0" xfId="0" applyAlignment="1">
      <alignment horizontal="center"/>
    </xf>
    <xf numFmtId="165" fontId="0" fillId="0" borderId="0" xfId="0" applyAlignment="1" applyNumberFormat="1">
      <alignment horizontal="center"/>
    </xf>
    <xf numFmtId="165" fontId="5" fillId="0" borderId="2" xfId="3" applyAlignment="1" applyBorder="1" applyFont="1" applyNumberFormat="1" applyFill="1">
      <alignment horizontal="center" vertical="center" wrapText="1"/>
    </xf>
    <xf numFmtId="0" fontId="8" fillId="0" borderId="0" xfId="12" applyFont="1"/>
    <xf numFmtId="0" fontId="0" fillId="0" borderId="0" xfId="0" applyAlignment="1">
      <alignment horizontal="center" vertical="center"/>
    </xf>
    <xf numFmtId="165" fontId="0" fillId="0" borderId="2" xfId="0" applyAlignment="1" applyBorder="1" applyNumberFormat="1">
      <alignment horizontal="center" vertical="center"/>
    </xf>
    <xf numFmtId="0" fontId="0" fillId="0" borderId="2" xfId="0" applyAlignment="1" applyBorder="1">
      <alignment horizontal="left" vertical="center" wrapText="1"/>
    </xf>
    <xf numFmtId="0" fontId="0" fillId="0" borderId="2" xfId="0" applyAlignment="1" applyBorder="1" applyFill="1">
      <alignment horizontal="left" vertical="center" wrapText="1"/>
    </xf>
    <xf numFmtId="0" fontId="3" fillId="0" borderId="2" xfId="0" applyAlignment="1" applyBorder="1" applyFont="1" applyFill="1">
      <alignment horizontal="center" vertical="center"/>
    </xf>
    <xf numFmtId="0" fontId="0" fillId="0" borderId="3" xfId="0" applyAlignment="1" applyBorder="1" applyFill="1">
      <alignment horizontal="center" vertical="center"/>
    </xf>
    <xf numFmtId="0" fontId="3" fillId="0" borderId="4" xfId="0" applyAlignment="1" applyBorder="1" applyFont="1" applyFill="1">
      <alignment horizontal="center" vertical="center"/>
    </xf>
    <xf numFmtId="0" fontId="0" fillId="0" borderId="5" xfId="0" applyBorder="1"/>
    <xf numFmtId="0" fontId="0" fillId="0" borderId="6" xfId="0" applyAlignment="1" applyBorder="1">
      <alignment horizontal="center" vertical="center"/>
    </xf>
    <xf numFmtId="0" fontId="3" fillId="0" borderId="2" xfId="0" applyAlignment="1" applyBorder="1" applyFont="1">
      <alignment horizontal="center" vertical="center"/>
    </xf>
    <xf numFmtId="0" fontId="3" fillId="0" borderId="7" xfId="0" applyAlignment="1" applyBorder="1" applyFont="1" applyFill="1">
      <alignment horizontal="center" vertical="center"/>
    </xf>
    <xf numFmtId="0" fontId="3" fillId="0" borderId="8" xfId="0" applyAlignment="1" applyBorder="1" applyFont="1" applyFill="1">
      <alignment horizontal="center" vertical="center"/>
    </xf>
    <xf numFmtId="0" fontId="5" fillId="0" borderId="9" xfId="0" applyAlignment="1" applyBorder="1" applyFont="1">
      <alignment horizontal="center" vertical="center" wrapText="1"/>
    </xf>
    <xf numFmtId="0" fontId="5" fillId="0" borderId="1" xfId="0" applyAlignment="1" applyBorder="1" applyFont="1">
      <alignment horizontal="center" vertical="center" wrapText="1"/>
    </xf>
    <xf numFmtId="1" fontId="5" fillId="0" borderId="1" xfId="0" applyAlignment="1" applyBorder="1" applyFont="1" applyNumberFormat="1">
      <alignment horizontal="center" vertical="center" wrapText="1"/>
    </xf>
    <xf numFmtId="0" fontId="5" fillId="0" borderId="10" xfId="0" applyAlignment="1" applyBorder="1" applyFont="1" applyFill="1">
      <alignment horizontal="center" vertical="center" wrapText="1"/>
    </xf>
    <xf numFmtId="0" fontId="3" fillId="0" borderId="11" xfId="0" applyAlignment="1" applyBorder="1" applyFont="1" applyFill="1">
      <alignment horizontal="center" vertical="center"/>
    </xf>
    <xf numFmtId="0" fontId="0" fillId="0" borderId="12" xfId="0" applyAlignment="1" applyBorder="1">
      <alignment horizontal="center" vertical="center"/>
    </xf>
    <xf numFmtId="0" fontId="0" fillId="0" borderId="13" xfId="0" applyAlignment="1" applyBorder="1" applyFill="1">
      <alignment horizontal="center" vertical="center"/>
    </xf>
    <xf numFmtId="0" fontId="3" fillId="0" borderId="13" xfId="0" applyAlignment="1" applyBorder="1" applyFont="1" applyFill="1">
      <alignment horizontal="center" vertical="center"/>
    </xf>
    <xf numFmtId="0" fontId="0" fillId="0" borderId="14" xfId="0" applyAlignment="1" applyBorder="1">
      <alignment horizontal="center" vertical="center"/>
    </xf>
    <xf numFmtId="0" fontId="0" fillId="0" borderId="0" xfId="0" applyAlignment="1">
      <alignment horizontal="center" vertical="center" wrapText="1"/>
    </xf>
    <xf numFmtId="0" fontId="0" fillId="0" borderId="2" xfId="0" applyAlignment="1" applyBorder="1">
      <alignment horizontal="center" vertical="center" wrapText="1"/>
    </xf>
    <xf numFmtId="0" fontId="0" fillId="0" borderId="2" xfId="0" applyAlignment="1" applyBorder="1">
      <alignment wrapText="1"/>
    </xf>
    <xf numFmtId="165" fontId="0" fillId="0" borderId="0" xfId="0" applyAlignment="1" applyNumberFormat="1">
      <alignment horizontal="center" vertical="center"/>
    </xf>
    <xf numFmtId="0" fontId="0" fillId="0" borderId="2" xfId="0" applyAlignment="1" applyBorder="1">
      <alignment horizontal="center" vertical="center"/>
    </xf>
    <xf numFmtId="0" fontId="0" fillId="0" borderId="2" xfId="0" applyAlignment="1" applyBorder="1" applyFill="1">
      <alignment horizontal="center" vertical="center"/>
    </xf>
    <xf numFmtId="0" fontId="0" fillId="0" borderId="3" xfId="0" applyAlignment="1" applyBorder="1">
      <alignment horizontal="center" vertical="center"/>
    </xf>
    <xf numFmtId="0" fontId="0" fillId="0" borderId="15" xfId="0" applyAlignment="1" applyBorder="1">
      <alignment horizontal="center" vertical="center"/>
    </xf>
    <xf numFmtId="0" fontId="0" fillId="0" borderId="16" xfId="0" applyAlignment="1" applyBorder="1">
      <alignment horizontal="center" vertical="center"/>
    </xf>
    <xf numFmtId="0" fontId="5" fillId="0" borderId="2" xfId="0" applyAlignment="1" applyBorder="1" applyFont="1">
      <alignment horizontal="center" vertical="center" wrapText="1"/>
    </xf>
    <xf numFmtId="1" fontId="5" fillId="0" borderId="2" xfId="0" applyAlignment="1" applyBorder="1" applyFont="1" applyNumberFormat="1">
      <alignment horizontal="center" vertical="center" wrapText="1"/>
    </xf>
    <xf numFmtId="0" fontId="5" fillId="0" borderId="2" xfId="0" applyAlignment="1" applyBorder="1" applyFont="1" applyFill="1">
      <alignment horizontal="center" vertical="center" wrapText="1"/>
    </xf>
    <xf numFmtId="0" fontId="0" fillId="0" borderId="2" xfId="0" applyAlignment="1" applyBorder="1" applyFill="1">
      <alignment wrapText="1"/>
    </xf>
    <xf numFmtId="165" fontId="0" fillId="0" borderId="2" xfId="0" applyAlignment="1" applyBorder="1" applyNumberFormat="1" applyFill="1">
      <alignment horizontal="center" vertical="center"/>
    </xf>
    <xf numFmtId="0" fontId="0" fillId="0" borderId="7" xfId="0" applyAlignment="1" applyBorder="1" applyFill="1">
      <alignment horizontal="center" vertical="center" wrapText="1"/>
    </xf>
    <xf numFmtId="0" fontId="0" fillId="0" borderId="2" xfId="0" applyAlignment="1" applyBorder="1" applyFill="1">
      <alignment horizontal="center" vertical="center" wrapText="1"/>
    </xf>
    <xf numFmtId="0" fontId="0" fillId="0" borderId="4" xfId="0" applyAlignment="1" applyBorder="1" applyFill="1">
      <alignment horizontal="center" vertical="center" wrapText="1"/>
    </xf>
    <xf numFmtId="0" fontId="0" fillId="0" borderId="0" xfId="0" applyFill="1"/>
    <xf numFmtId="0" fontId="10" fillId="2" borderId="2" xfId="1" applyAlignment="1" applyBorder="1" applyFont="1" applyFill="1">
      <alignment horizontal="center" vertical="center"/>
    </xf>
    <xf numFmtId="0" fontId="1" fillId="0" borderId="0" xfId="1" applyBorder="1" applyFont="1"/>
    <xf numFmtId="0" fontId="10" fillId="3" borderId="2" xfId="1" applyAlignment="1" applyBorder="1" applyFont="1" applyFill="1">
      <alignment horizontal="center" vertical="center"/>
    </xf>
    <xf numFmtId="0" fontId="10" fillId="4" borderId="2" xfId="1" applyAlignment="1" applyBorder="1" applyFont="1" applyFill="1">
      <alignment horizontal="center" vertical="center"/>
    </xf>
    <xf numFmtId="0" fontId="10" fillId="5" borderId="2" xfId="1" applyAlignment="1" applyBorder="1" applyFont="1" applyFill="1">
      <alignment horizontal="center" vertical="center"/>
    </xf>
    <xf numFmtId="0" fontId="0" fillId="0" borderId="0" xfId="0" applyBorder="1" applyFill="1"/>
    <xf numFmtId="0" fontId="5" fillId="0" borderId="17" xfId="0" applyAlignment="1" applyBorder="1" applyFont="1" applyFill="1">
      <alignment horizontal="center" wrapText="1"/>
    </xf>
    <xf numFmtId="1" fontId="5" fillId="0" borderId="17" xfId="0" applyAlignment="1" applyBorder="1" applyFont="1" applyNumberFormat="1" applyFill="1">
      <alignment horizontal="center" wrapText="1"/>
    </xf>
    <xf numFmtId="0" fontId="5" fillId="0" borderId="17" xfId="0" applyAlignment="1" applyBorder="1" applyFont="1" applyFill="1">
      <alignment horizontal="center" vertical="center" wrapText="1"/>
    </xf>
    <xf numFmtId="0" fontId="5" fillId="0" borderId="18" xfId="0" applyAlignment="1" applyBorder="1" applyFont="1" applyFill="1">
      <alignment horizontal="center" wrapText="1"/>
    </xf>
    <xf numFmtId="44" fontId="5" fillId="0" borderId="17" xfId="3" applyAlignment="1" applyBorder="1" applyFont="1" applyNumberFormat="1" applyFill="1">
      <alignment horizontal="center" wrapText="1"/>
    </xf>
    <xf numFmtId="0" fontId="3" fillId="0" borderId="18" xfId="0" applyAlignment="1" applyBorder="1" applyFont="1" applyFill="1">
      <alignment horizontal="center" vertical="center"/>
    </xf>
    <xf numFmtId="0" fontId="3" fillId="0" borderId="19" xfId="0" applyAlignment="1" applyBorder="1" applyFont="1" applyFill="1">
      <alignment horizontal="center" vertical="center"/>
    </xf>
    <xf numFmtId="0" fontId="3" fillId="0" borderId="20" xfId="0" applyAlignment="1" applyBorder="1" applyFont="1" applyFill="1">
      <alignment horizontal="center" vertical="center"/>
    </xf>
    <xf numFmtId="0" fontId="0" fillId="0" borderId="0" xfId="0" applyAlignment="1" applyBorder="1" applyFill="1"/>
    <xf numFmtId="0" fontId="5" fillId="0" borderId="0" xfId="0" applyAlignment="1" applyBorder="1" applyFont="1" applyFill="1">
      <alignment horizontal="center" vertical="center"/>
    </xf>
    <xf numFmtId="1" fontId="0" fillId="0" borderId="0" xfId="0" applyAlignment="1" applyBorder="1" applyNumberFormat="1" applyFill="1"/>
    <xf numFmtId="0" fontId="11" fillId="0" borderId="0" xfId="0" applyAlignment="1" applyBorder="1" applyFont="1" applyFill="1">
      <alignment vertical="center" wrapText="1"/>
    </xf>
    <xf numFmtId="0" fontId="11" fillId="0" borderId="0" xfId="0" applyAlignment="1" applyBorder="1" applyFont="1" applyFill="1">
      <alignment horizontal="center" vertical="center" wrapText="1"/>
    </xf>
    <xf numFmtId="0" fontId="0" fillId="0" borderId="0" xfId="0" applyAlignment="1" applyBorder="1" applyFill="1">
      <alignment horizontal="center"/>
    </xf>
    <xf numFmtId="44" fontId="0" fillId="0" borderId="0" xfId="3" applyFont="1" applyNumberFormat="1" applyFill="1"/>
    <xf numFmtId="1" fontId="0" fillId="0" borderId="0" xfId="0" applyNumberFormat="1" applyFill="1"/>
    <xf numFmtId="0" fontId="0" fillId="0" borderId="0" xfId="0" applyAlignment="1" applyFill="1">
      <alignment horizontal="center" vertical="center"/>
    </xf>
    <xf numFmtId="0" fontId="0" fillId="0" borderId="0" xfId="0" applyAlignment="1" applyFill="1">
      <alignment horizontal="center"/>
    </xf>
    <xf numFmtId="0" fontId="12" fillId="0" borderId="18" xfId="0" applyAlignment="1" applyBorder="1" applyFont="1" applyFill="1">
      <alignment horizontal="center" vertical="center"/>
    </xf>
    <xf numFmtId="0" fontId="13" fillId="0" borderId="21" xfId="0" applyAlignment="1" applyBorder="1" applyFont="1" applyFill="1">
      <alignment vertical="center" wrapText="1"/>
    </xf>
    <xf numFmtId="0" fontId="13" fillId="0" borderId="22" xfId="0" applyAlignment="1" applyBorder="1" applyFont="1" applyFill="1">
      <alignment horizontal="center" vertical="center" wrapText="1"/>
    </xf>
    <xf numFmtId="0" fontId="9" fillId="0" borderId="7" xfId="0" applyAlignment="1" applyBorder="1" applyFont="1" applyFill="1">
      <alignment horizontal="center"/>
    </xf>
    <xf numFmtId="44" fontId="9" fillId="0" borderId="7" xfId="3" applyBorder="1" applyFont="1" applyNumberFormat="1" applyFill="1"/>
    <xf numFmtId="0" fontId="9" fillId="0" borderId="16" xfId="0" applyBorder="1" applyFont="1" applyFill="1"/>
    <xf numFmtId="0" fontId="12" fillId="0" borderId="19" xfId="0" applyAlignment="1" applyBorder="1" applyFont="1" applyFill="1">
      <alignment horizontal="center" vertical="center"/>
    </xf>
    <xf numFmtId="0" fontId="13" fillId="0" borderId="23" xfId="0" applyAlignment="1" applyBorder="1" applyFont="1" applyFill="1">
      <alignment vertical="center" wrapText="1"/>
    </xf>
    <xf numFmtId="0" fontId="13" fillId="0" borderId="24" xfId="0" applyAlignment="1" applyBorder="1" applyFont="1" applyFill="1">
      <alignment horizontal="center" vertical="center" wrapText="1"/>
    </xf>
    <xf numFmtId="0" fontId="9" fillId="0" borderId="2" xfId="0" applyAlignment="1" applyBorder="1" applyFont="1" applyFill="1">
      <alignment horizontal="center"/>
    </xf>
    <xf numFmtId="44" fontId="9" fillId="0" borderId="2" xfId="3" applyBorder="1" applyFont="1" applyNumberFormat="1" applyFill="1"/>
    <xf numFmtId="0" fontId="9" fillId="0" borderId="3" xfId="0" applyBorder="1" applyFont="1" applyFill="1"/>
    <xf numFmtId="0" fontId="13" fillId="0" borderId="25" xfId="0" applyAlignment="1" applyBorder="1" applyFont="1" applyFill="1">
      <alignment vertical="center" wrapText="1"/>
    </xf>
    <xf numFmtId="0" fontId="13" fillId="0" borderId="26" xfId="0" applyAlignment="1" applyBorder="1" applyFont="1" applyFill="1">
      <alignment horizontal="center" vertical="center" wrapText="1"/>
    </xf>
    <xf numFmtId="0" fontId="9" fillId="0" borderId="4" xfId="0" applyAlignment="1" applyBorder="1" applyFont="1" applyFill="1">
      <alignment horizontal="center"/>
    </xf>
    <xf numFmtId="44" fontId="9" fillId="0" borderId="4" xfId="3" applyBorder="1" applyFont="1" applyNumberFormat="1" applyFill="1"/>
    <xf numFmtId="0" fontId="9" fillId="0" borderId="15" xfId="0" applyBorder="1" applyFont="1" applyFill="1"/>
    <xf numFmtId="0" fontId="13" fillId="0" borderId="27" xfId="0" applyAlignment="1" applyBorder="1" applyFont="1" applyFill="1">
      <alignment vertical="center" wrapText="1"/>
    </xf>
    <xf numFmtId="0" fontId="13" fillId="0" borderId="28" xfId="0" applyAlignment="1" applyBorder="1" applyFont="1" applyFill="1">
      <alignment horizontal="center" vertical="center" wrapText="1"/>
    </xf>
    <xf numFmtId="0" fontId="9" fillId="0" borderId="8" xfId="0" applyAlignment="1" applyBorder="1" applyFont="1" applyFill="1">
      <alignment horizontal="center"/>
    </xf>
    <xf numFmtId="44" fontId="9" fillId="0" borderId="8" xfId="3" applyBorder="1" applyFont="1" applyNumberFormat="1" applyFill="1"/>
    <xf numFmtId="0" fontId="9" fillId="0" borderId="6" xfId="0" applyBorder="1" applyFont="1" applyFill="1"/>
    <xf numFmtId="0" fontId="12" fillId="0" borderId="20" xfId="0" applyAlignment="1" applyBorder="1" applyFont="1" applyFill="1">
      <alignment horizontal="center" vertical="center"/>
    </xf>
    <xf numFmtId="0" fontId="13" fillId="0" borderId="29" xfId="0" applyAlignment="1" applyBorder="1" applyFont="1" applyFill="1">
      <alignment vertical="center" wrapText="1"/>
    </xf>
    <xf numFmtId="0" fontId="13" fillId="0" borderId="30" xfId="0" applyAlignment="1" applyBorder="1" applyFont="1" applyFill="1">
      <alignment vertical="center" wrapText="1"/>
    </xf>
    <xf numFmtId="0" fontId="13" fillId="0" borderId="31" xfId="0" applyAlignment="1" applyBorder="1" applyFont="1" applyFill="1">
      <alignment vertical="center" wrapText="1"/>
    </xf>
    <xf numFmtId="0" fontId="13" fillId="0" borderId="2" xfId="0" applyAlignment="1" applyBorder="1" applyFont="1" applyFill="1">
      <alignment horizontal="center" vertical="center" wrapText="1"/>
    </xf>
    <xf numFmtId="0" fontId="13" fillId="0" borderId="32" xfId="0" applyAlignment="1" applyBorder="1" applyFont="1" applyFill="1">
      <alignment horizontal="center" vertical="center" wrapText="1"/>
    </xf>
    <xf numFmtId="0" fontId="13" fillId="0" borderId="0" xfId="0" applyAlignment="1" applyBorder="1" applyFont="1" applyFill="1">
      <alignment horizontal="center" vertical="center" wrapText="1"/>
    </xf>
    <xf numFmtId="0" fontId="13" fillId="0" borderId="33" xfId="0" applyAlignment="1" applyBorder="1" applyFont="1" applyFill="1">
      <alignment vertical="center" wrapText="1"/>
    </xf>
    <xf numFmtId="0" fontId="13" fillId="0" borderId="0" xfId="0" applyAlignment="1" applyBorder="1" applyFont="1" applyFill="1">
      <alignment vertical="center" wrapText="1"/>
    </xf>
    <xf numFmtId="0" fontId="0" fillId="6" borderId="2" xfId="0" applyAlignment="1" applyBorder="1" applyFill="1">
      <alignment horizontal="center" vertical="center"/>
    </xf>
    <xf numFmtId="0" fontId="10" fillId="2" borderId="0" xfId="1" applyAlignment="1" applyBorder="1" applyFont="1" applyFill="1">
      <alignment horizontal="center" vertical="center"/>
    </xf>
    <xf numFmtId="0" fontId="10" fillId="3" borderId="0" xfId="1" applyAlignment="1" applyBorder="1" applyFont="1" applyFill="1">
      <alignment horizontal="center" vertical="center"/>
    </xf>
    <xf numFmtId="0" fontId="10" fillId="4" borderId="0" xfId="1" applyAlignment="1" applyBorder="1" applyFont="1" applyFill="1">
      <alignment horizontal="center" vertical="center"/>
    </xf>
    <xf numFmtId="0" fontId="10" fillId="5" borderId="0" xfId="1" applyAlignment="1" applyBorder="1" applyFont="1" applyFill="1">
      <alignment horizontal="center" vertical="center"/>
    </xf>
    <xf numFmtId="0" fontId="0" fillId="0" borderId="13" xfId="0" applyAlignment="1" applyBorder="1" applyFill="1">
      <alignment horizontal="center" vertical="center" wrapText="1"/>
    </xf>
    <xf numFmtId="0" fontId="3" fillId="0" borderId="34" xfId="0" applyAlignment="1" applyBorder="1" applyFont="1">
      <alignment horizontal="center" vertical="center"/>
    </xf>
    <xf numFmtId="0" fontId="0" fillId="0" borderId="13" xfId="0" applyAlignment="1" applyBorder="1">
      <alignment horizontal="center" vertical="center"/>
    </xf>
    <xf numFmtId="0" fontId="3" fillId="0" borderId="8" xfId="0" applyAlignment="1" applyBorder="1" applyFont="1">
      <alignment horizontal="center" vertical="center"/>
    </xf>
    <xf numFmtId="0" fontId="0" fillId="0" borderId="8" xfId="0" applyAlignment="1" applyBorder="1">
      <alignment horizontal="center" vertical="center"/>
    </xf>
    <xf numFmtId="0" fontId="0" fillId="0" borderId="11" xfId="0" applyAlignment="1" applyBorder="1">
      <alignment horizontal="center" vertical="center"/>
    </xf>
    <xf numFmtId="0" fontId="0" fillId="0" borderId="13" xfId="0" applyAlignment="1" applyBorder="1">
      <alignment horizontal="center" vertical="center" wrapText="1"/>
    </xf>
    <xf numFmtId="0" fontId="0" fillId="0" borderId="7" xfId="0" applyAlignment="1" applyBorder="1">
      <alignment horizontal="center" vertical="center" wrapText="1"/>
    </xf>
    <xf numFmtId="0" fontId="3" fillId="0" borderId="7" xfId="0" applyAlignment="1" applyBorder="1" applyFont="1">
      <alignment horizontal="center" vertical="center"/>
    </xf>
    <xf numFmtId="0" fontId="0" fillId="0" borderId="7" xfId="0" applyAlignment="1" applyBorder="1">
      <alignment horizontal="center" vertical="center"/>
    </xf>
    <xf numFmtId="0" fontId="0" fillId="0" borderId="8" xfId="0" applyAlignment="1" applyBorder="1" applyFill="1">
      <alignment horizontal="center" vertical="center"/>
    </xf>
    <xf numFmtId="0" fontId="3" fillId="0" borderId="8" xfId="0" applyAlignment="1" applyBorder="1" applyFont="1">
      <alignment horizontal="center" vertical="center" wrapText="1"/>
    </xf>
    <xf numFmtId="0" fontId="3" fillId="0" borderId="0" xfId="0" applyAlignment="1" applyFont="1">
      <alignment horizontal="center" vertical="center"/>
    </xf>
    <xf numFmtId="0" fontId="0" fillId="0" borderId="4" xfId="0" applyAlignment="1" applyBorder="1">
      <alignment horizontal="center" vertical="center"/>
    </xf>
    <xf numFmtId="0" fontId="3" fillId="0" borderId="4" xfId="0" applyAlignment="1" applyBorder="1" applyFont="1">
      <alignment horizontal="center" vertical="center"/>
    </xf>
    <xf numFmtId="0" fontId="0" fillId="0" borderId="7" xfId="0" applyAlignment="1" applyBorder="1" applyFill="1">
      <alignment horizontal="center" vertical="center"/>
    </xf>
    <xf numFmtId="0" fontId="0" fillId="0" borderId="4" xfId="0" applyAlignment="1" applyBorder="1" applyFill="1">
      <alignment horizontal="center" vertical="center"/>
    </xf>
    <xf numFmtId="0" fontId="0" fillId="0" borderId="11" xfId="0" applyAlignment="1" applyBorder="1" applyFill="1">
      <alignment horizontal="center" vertical="center"/>
    </xf>
    <xf numFmtId="0" fontId="3" fillId="0" borderId="13" xfId="0" applyAlignment="1" applyBorder="1" applyFont="1">
      <alignment horizontal="center" vertical="center"/>
    </xf>
    <xf numFmtId="0" fontId="0" fillId="0" borderId="8" xfId="0" applyAlignment="1" applyBorder="1" applyFill="1">
      <alignment horizontal="center" vertical="center" wrapText="1"/>
    </xf>
    <xf numFmtId="0" fontId="0" fillId="0" borderId="11" xfId="0" applyAlignment="1" applyBorder="1" applyFill="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8" xfId="0" applyAlignment="1" applyBorder="1">
      <alignment vertical="center"/>
    </xf>
    <xf numFmtId="0" fontId="0" fillId="0" borderId="2" xfId="0" applyAlignment="1" applyBorder="1">
      <alignment vertical="center"/>
    </xf>
    <xf numFmtId="0" fontId="0" fillId="0" borderId="8" xfId="0" applyAlignment="1" applyBorder="1" applyFill="1">
      <alignment vertical="center"/>
    </xf>
    <xf numFmtId="0" fontId="0" fillId="0" borderId="0" pivotButton="1" xfId="0" applyAlignment="1">
      <alignment wrapText="1"/>
    </xf>
    <xf numFmtId="0" fontId="0" fillId="0" borderId="0" pivotButton="1" xfId="0"/>
    <xf numFmtId="0" fontId="3" fillId="0" borderId="0" xfId="0" applyFont="1"/>
    <xf numFmtId="0" fontId="0" fillId="7" borderId="0" xfId="0" applyFill="1"/>
    <xf numFmtId="0" fontId="0" fillId="0" borderId="0" xfId="0" applyAlignment="1">
      <alignment horizontal="left" indent="2"/>
    </xf>
    <xf numFmtId="0" fontId="0" fillId="7" borderId="0" xfId="0" applyAlignment="1" applyFill="1">
      <alignment horizontal="left" indent="1"/>
    </xf>
    <xf numFmtId="0" fontId="0" fillId="7" borderId="0" xfId="0" applyAlignment="1" applyFill="1">
      <alignment horizontal="left" indent="2"/>
    </xf>
    <xf numFmtId="0" fontId="0" fillId="0" borderId="0" xfId="0" applyAlignment="1" applyFill="1">
      <alignment horizontal="left"/>
    </xf>
    <xf numFmtId="0" fontId="0" fillId="0" borderId="0" xfId="0" applyNumberFormat="1" applyFill="1"/>
    <xf numFmtId="0" fontId="0" fillId="8" borderId="0" xfId="0" applyAlignment="1" applyFill="1">
      <alignment horizontal="left"/>
    </xf>
    <xf numFmtId="0" fontId="0" fillId="8" borderId="0" xfId="0" applyNumberFormat="1" applyFill="1"/>
    <xf numFmtId="0" fontId="0" fillId="8" borderId="0" xfId="0" applyFill="1"/>
    <xf numFmtId="0" fontId="0" fillId="0" borderId="0" xfId="0" applyAlignment="1" applyFill="1">
      <alignment horizontal="left" indent="2"/>
    </xf>
    <xf numFmtId="0" fontId="0" fillId="8" borderId="0" xfId="0" applyAlignment="1" applyFill="1">
      <alignment horizontal="left" indent="1"/>
    </xf>
    <xf numFmtId="0" fontId="0" fillId="7" borderId="0" xfId="0" applyNumberFormat="1" applyFill="1"/>
    <xf numFmtId="0" fontId="0" fillId="7" borderId="0" xfId="0" applyAlignment="1" applyFill="1">
      <alignment horizontal="left"/>
    </xf>
    <xf numFmtId="0" fontId="0" fillId="9" borderId="0" xfId="0" applyAlignment="1" applyFill="1">
      <alignment horizontal="center" vertical="center"/>
    </xf>
    <xf numFmtId="0" fontId="14" fillId="0" borderId="0" xfId="16" applyAlignment="1" applyBorder="1" applyFont="1" applyNumberFormat="1" applyFill="1" applyProtection="1"/>
    <xf numFmtId="0" fontId="1" fillId="0" borderId="0" xfId="16" applyAlignment="1" applyBorder="1" applyFont="1">
      <alignment horizontal="right" vertical="center"/>
    </xf>
    <xf numFmtId="165" fontId="1" fillId="0" borderId="0" xfId="16" applyAlignment="1" applyBorder="1" applyFont="1" applyNumberFormat="1">
      <alignment vertical="center"/>
    </xf>
    <xf numFmtId="164" fontId="1" fillId="0" borderId="0" xfId="16" applyAlignment="1" applyBorder="1" applyFont="1" applyNumberFormat="1">
      <alignment horizontal="center" vertical="center"/>
    </xf>
    <xf numFmtId="0" fontId="1" fillId="0" borderId="0" xfId="16" applyAlignment="1" applyBorder="1" applyFont="1">
      <alignment horizontal="center" vertical="center"/>
    </xf>
    <xf numFmtId="0" fontId="1" fillId="0" borderId="0" xfId="16" applyAlignment="1" applyBorder="1" applyFont="1">
      <alignment vertical="center"/>
    </xf>
    <xf numFmtId="164" fontId="1" fillId="0" borderId="0" xfId="16" applyAlignment="1" applyFont="1" applyNumberFormat="1">
      <alignment horizontal="center" vertical="center"/>
    </xf>
    <xf numFmtId="165" fontId="1" fillId="0" borderId="35" xfId="16" applyAlignment="1" applyBorder="1" applyFont="1" applyNumberFormat="1">
      <alignment vertical="center"/>
    </xf>
    <xf numFmtId="0" fontId="1" fillId="0" borderId="35" xfId="16" applyAlignment="1" applyBorder="1" applyFont="1">
      <alignment horizontal="center" vertical="center"/>
    </xf>
    <xf numFmtId="0" fontId="1" fillId="0" borderId="36" xfId="16" applyAlignment="1" applyBorder="1" applyFont="1" applyFill="1">
      <alignment horizontal="left" vertical="center" wrapText="1"/>
    </xf>
    <xf numFmtId="2" fontId="15" fillId="0" borderId="35" xfId="16" applyAlignment="1" applyBorder="1" applyFont="1" applyNumberFormat="1">
      <alignment horizontal="center" vertical="center"/>
    </xf>
    <xf numFmtId="165" fontId="15" fillId="0" borderId="4" xfId="16" applyAlignment="1" applyBorder="1" applyFont="1" applyNumberFormat="1">
      <alignment vertical="center"/>
    </xf>
    <xf numFmtId="165" fontId="1" fillId="0" borderId="36" xfId="16" applyAlignment="1" applyBorder="1" applyFont="1" applyNumberFormat="1">
      <alignment vertical="center"/>
    </xf>
    <xf numFmtId="0" fontId="1" fillId="0" borderId="36" xfId="16" applyAlignment="1" applyBorder="1" applyFont="1">
      <alignment horizontal="center" vertical="center"/>
    </xf>
    <xf numFmtId="0" fontId="2" fillId="0" borderId="36" xfId="16" applyAlignment="1" applyBorder="1" applyFont="1" applyFill="1">
      <alignment horizontal="left" vertical="center" wrapText="1"/>
    </xf>
    <xf numFmtId="2" fontId="15" fillId="0" borderId="36" xfId="16" applyAlignment="1" applyBorder="1" applyFont="1" applyNumberFormat="1">
      <alignment horizontal="center" vertical="center"/>
    </xf>
    <xf numFmtId="167" fontId="0" fillId="0" borderId="36" xfId="17" applyAlignment="1" applyBorder="1" applyFont="1" applyNumberFormat="1" applyFill="1">
      <alignment horizontal="center" vertical="center"/>
    </xf>
    <xf numFmtId="2" fontId="1" fillId="0" borderId="36" xfId="16" applyAlignment="1" applyBorder="1" applyFont="1" applyNumberFormat="1">
      <alignment horizontal="center" vertical="center"/>
    </xf>
    <xf numFmtId="165" fontId="15" fillId="0" borderId="37" xfId="16" applyAlignment="1" applyBorder="1" applyFont="1" applyNumberFormat="1">
      <alignment vertical="center"/>
    </xf>
    <xf numFmtId="2" fontId="15" fillId="0" borderId="36" xfId="16" applyAlignment="1" applyBorder="1" applyFont="1" applyNumberFormat="1" applyFill="1">
      <alignment horizontal="center" vertical="center"/>
    </xf>
    <xf numFmtId="165" fontId="15" fillId="0" borderId="2" xfId="16" applyAlignment="1" applyBorder="1" applyFont="1" applyNumberFormat="1">
      <alignment vertical="center"/>
    </xf>
    <xf numFmtId="165" fontId="1" fillId="0" borderId="37" xfId="16" applyAlignment="1" applyBorder="1" applyFont="1" applyNumberFormat="1">
      <alignment vertical="center"/>
    </xf>
    <xf numFmtId="165" fontId="15" fillId="0" borderId="36" xfId="16" applyAlignment="1" applyBorder="1" applyFont="1" applyNumberFormat="1">
      <alignment vertical="center"/>
    </xf>
    <xf numFmtId="165" fontId="1" fillId="0" borderId="38" xfId="16" applyAlignment="1" applyBorder="1" applyFont="1" applyNumberFormat="1">
      <alignment vertical="center"/>
    </xf>
    <xf numFmtId="2" fontId="1" fillId="0" borderId="36" xfId="16" applyAlignment="1" applyBorder="1" applyFont="1" applyNumberFormat="1" applyFill="1">
      <alignment horizontal="center" vertical="center"/>
    </xf>
    <xf numFmtId="165" fontId="1" fillId="0" borderId="36" xfId="16" applyAlignment="1" applyBorder="1" applyFont="1" applyNumberFormat="1" applyFill="1">
      <alignment vertical="center"/>
    </xf>
    <xf numFmtId="0" fontId="1" fillId="0" borderId="36" xfId="16" applyAlignment="1" applyBorder="1" applyFont="1">
      <alignment horizontal="left" vertical="center"/>
    </xf>
    <xf numFmtId="43" fontId="1" fillId="0" borderId="36" xfId="16" applyAlignment="1" applyBorder="1" applyFont="1" applyNumberFormat="1">
      <alignment horizontal="left" vertical="center"/>
    </xf>
    <xf numFmtId="0" fontId="1" fillId="0" borderId="36" xfId="16" applyAlignment="1" applyBorder="1" applyFont="1">
      <alignment horizontal="left" vertical="center" wrapText="1"/>
    </xf>
    <xf numFmtId="165" fontId="2" fillId="0" borderId="2" xfId="16" applyAlignment="1" applyBorder="1" applyFont="1" applyNumberFormat="1">
      <alignment vertical="center"/>
    </xf>
    <xf numFmtId="0" fontId="1" fillId="0" borderId="36" xfId="16" applyAlignment="1" applyBorder="1" applyFont="1" applyFill="1">
      <alignment horizontal="left" vertical="center"/>
    </xf>
    <xf numFmtId="167" fontId="1" fillId="0" borderId="36" xfId="17" applyAlignment="1" applyBorder="1" applyFont="1" applyNumberFormat="1" applyFill="1">
      <alignment horizontal="center" vertical="center"/>
    </xf>
    <xf numFmtId="0" fontId="1" fillId="0" borderId="36" xfId="16" applyAlignment="1" applyBorder="1" applyFont="1" applyFill="1">
      <alignment horizontal="justify" vertical="center" wrapText="1"/>
    </xf>
    <xf numFmtId="0" fontId="1" fillId="0" borderId="39" xfId="16" applyAlignment="1" applyBorder="1" applyFont="1" applyFill="1">
      <alignment horizontal="left" vertical="center" wrapText="1"/>
    </xf>
    <xf numFmtId="165" fontId="2" fillId="0" borderId="36" xfId="16" applyAlignment="1" applyBorder="1" applyFont="1" applyNumberFormat="1" applyFill="1">
      <alignment vertical="center"/>
    </xf>
    <xf numFmtId="165" fontId="2" fillId="0" borderId="36" xfId="16" applyAlignment="1" applyBorder="1" applyFont="1" applyNumberFormat="1" applyFill="1">
      <alignment horizontal="right" vertical="center"/>
    </xf>
    <xf numFmtId="167" fontId="2" fillId="0" borderId="36" xfId="17" applyAlignment="1" applyBorder="1" applyFont="1" applyNumberFormat="1" applyFill="1">
      <alignment horizontal="center" vertical="center"/>
    </xf>
    <xf numFmtId="0" fontId="1" fillId="0" borderId="39" xfId="16" applyAlignment="1" applyBorder="1" applyFont="1" applyFill="1">
      <alignment horizontal="justify" vertical="center" wrapText="1"/>
    </xf>
    <xf numFmtId="0" fontId="2" fillId="0" borderId="36" xfId="16" applyAlignment="1" applyBorder="1" applyFont="1" applyFill="1">
      <alignment horizontal="left" vertical="center"/>
    </xf>
    <xf numFmtId="0" fontId="2" fillId="0" borderId="39" xfId="16" applyAlignment="1" applyBorder="1" applyFont="1" applyFill="1">
      <alignment horizontal="justify" vertical="center" wrapText="1"/>
    </xf>
    <xf numFmtId="2" fontId="2" fillId="0" borderId="36" xfId="16" applyAlignment="1" applyBorder="1" applyFont="1" applyNumberFormat="1" applyFill="1">
      <alignment horizontal="center" vertical="center"/>
    </xf>
    <xf numFmtId="165" fontId="1" fillId="0" borderId="36" xfId="16" applyAlignment="1" applyBorder="1" applyFont="1" applyNumberFormat="1" applyFill="1">
      <alignment horizontal="right" vertical="center"/>
    </xf>
    <xf numFmtId="0" fontId="1" fillId="0" borderId="36" xfId="16" applyAlignment="1" applyBorder="1" applyFont="1" applyFill="1">
      <alignment horizontal="center" vertical="center"/>
    </xf>
    <xf numFmtId="0" fontId="2" fillId="0" borderId="36" xfId="16" applyAlignment="1" applyBorder="1" applyFont="1" applyFill="1">
      <alignment horizontal="right" vertical="center"/>
    </xf>
    <xf numFmtId="0" fontId="2" fillId="0" borderId="36" xfId="16" applyAlignment="1" applyBorder="1" applyFont="1" applyFill="1">
      <alignment horizontal="center" vertical="center"/>
    </xf>
    <xf numFmtId="0" fontId="2" fillId="0" borderId="39" xfId="16" applyAlignment="1" applyBorder="1" applyFont="1" applyFill="1">
      <alignment horizontal="left" vertical="center" wrapText="1"/>
    </xf>
    <xf numFmtId="0" fontId="1" fillId="0" borderId="36" xfId="16" applyAlignment="1" applyBorder="1" applyFont="1" applyFill="1">
      <alignment horizontal="right" vertical="center"/>
    </xf>
    <xf numFmtId="165" fontId="2" fillId="0" borderId="40" xfId="16" applyAlignment="1" applyBorder="1" applyFont="1" applyNumberFormat="1">
      <alignment horizontal="center" vertical="center"/>
    </xf>
    <xf numFmtId="0" fontId="2" fillId="0" borderId="40" xfId="16" applyAlignment="1" applyBorder="1" applyFont="1">
      <alignment horizontal="center" vertical="center"/>
    </xf>
    <xf numFmtId="2" fontId="2" fillId="0" borderId="40" xfId="16" applyAlignment="1" applyBorder="1" applyFont="1" applyNumberFormat="1">
      <alignment horizontal="center" vertical="center"/>
    </xf>
    <xf numFmtId="165" fontId="15" fillId="0" borderId="2" xfId="16" applyAlignment="1" applyBorder="1" applyFont="1" applyNumberFormat="1">
      <alignment horizontal="center" vertical="center"/>
    </xf>
    <xf numFmtId="0" fontId="15" fillId="0" borderId="2" xfId="16" applyAlignment="1" applyBorder="1" applyFont="1">
      <alignment horizontal="center" vertical="center"/>
    </xf>
    <xf numFmtId="2" fontId="15" fillId="0" borderId="2" xfId="16" applyAlignment="1" applyBorder="1" applyFont="1" applyNumberFormat="1">
      <alignment horizontal="center" vertical="center"/>
    </xf>
    <xf numFmtId="17" fontId="14" fillId="0" borderId="0" xfId="16" applyAlignment="1" applyBorder="1" applyFont="1" applyNumberFormat="1" applyFill="1" applyProtection="1"/>
    <xf numFmtId="0" fontId="1" fillId="6" borderId="39" xfId="16" applyAlignment="1" applyBorder="1" applyFont="1" applyFill="1">
      <alignment horizontal="justify" vertical="center" wrapText="1"/>
    </xf>
    <xf numFmtId="0" fontId="1" fillId="6" borderId="36" xfId="16" applyAlignment="1" applyBorder="1" applyFont="1" applyFill="1">
      <alignment horizontal="right" vertical="center"/>
    </xf>
    <xf numFmtId="0" fontId="1" fillId="6" borderId="36" xfId="16" applyAlignment="1" applyBorder="1" applyFont="1" applyFill="1">
      <alignment horizontal="center" vertical="center"/>
    </xf>
    <xf numFmtId="165" fontId="1" fillId="6" borderId="36" xfId="16" applyAlignment="1" applyBorder="1" applyFont="1" applyNumberFormat="1" applyFill="1">
      <alignment vertical="center"/>
    </xf>
    <xf numFmtId="167" fontId="1" fillId="6" borderId="36" xfId="17" applyAlignment="1" applyBorder="1" applyFont="1" applyNumberFormat="1" applyFill="1">
      <alignment horizontal="center" vertical="center"/>
    </xf>
    <xf numFmtId="0" fontId="1" fillId="6" borderId="36" xfId="16" applyAlignment="1" applyBorder="1" applyFont="1" applyFill="1">
      <alignment horizontal="left" vertical="center"/>
    </xf>
    <xf numFmtId="165" fontId="1" fillId="0" borderId="37" xfId="16" applyAlignment="1" applyBorder="1" applyFont="1" applyNumberFormat="1" applyFill="1">
      <alignment vertical="center"/>
    </xf>
    <xf numFmtId="167" fontId="2" fillId="0" borderId="36" xfId="17" applyAlignment="1" applyBorder="1" applyFont="1" applyNumberFormat="1" applyFill="1">
      <alignment horizontal="right" vertical="center"/>
    </xf>
    <xf numFmtId="167" fontId="1" fillId="0" borderId="36" xfId="17" applyAlignment="1" applyBorder="1" applyFont="1" applyNumberFormat="1" applyFill="1">
      <alignment horizontal="right" vertical="center"/>
    </xf>
    <xf numFmtId="0" fontId="1" fillId="9" borderId="39" xfId="16" applyAlignment="1" applyBorder="1" applyFont="1" applyFill="1">
      <alignment horizontal="justify" vertical="center" wrapText="1"/>
    </xf>
    <xf numFmtId="0" fontId="1" fillId="9" borderId="36" xfId="16" applyAlignment="1" applyBorder="1" applyFont="1" applyFill="1">
      <alignment horizontal="right" vertical="center"/>
    </xf>
    <xf numFmtId="0" fontId="1" fillId="9" borderId="36" xfId="16" applyAlignment="1" applyBorder="1" applyFont="1" applyFill="1">
      <alignment horizontal="center" vertical="center"/>
    </xf>
    <xf numFmtId="165" fontId="1" fillId="9" borderId="36" xfId="16" applyAlignment="1" applyBorder="1" applyFont="1" applyNumberFormat="1" applyFill="1">
      <alignment vertical="center"/>
    </xf>
    <xf numFmtId="167" fontId="1" fillId="9" borderId="36" xfId="17" applyAlignment="1" applyBorder="1" applyFont="1" applyNumberFormat="1" applyFill="1">
      <alignment horizontal="center" vertical="center"/>
    </xf>
    <xf numFmtId="0" fontId="1" fillId="9" borderId="36" xfId="16" applyAlignment="1" applyBorder="1" applyFont="1" applyFill="1">
      <alignment horizontal="left" vertical="center"/>
    </xf>
    <xf numFmtId="0" fontId="0" fillId="9" borderId="0" xfId="0" applyFill="1"/>
    <xf numFmtId="0" fontId="1" fillId="0" borderId="35" xfId="16" applyAlignment="1" applyBorder="1" applyFont="1" applyFill="1">
      <alignment horizontal="left" vertical="center" wrapText="1"/>
    </xf>
    <xf numFmtId="0" fontId="0" fillId="10" borderId="0" xfId="0" applyAlignment="1" applyFill="1">
      <alignment horizontal="center" vertical="center"/>
    </xf>
    <xf numFmtId="0" fontId="0" fillId="9" borderId="0" xfId="0" applyAlignment="1" applyBorder="1" applyFill="1">
      <alignment horizontal="center" vertical="center"/>
    </xf>
    <xf numFmtId="165" fontId="6" fillId="0" borderId="0" xfId="0" applyAlignment="1" applyBorder="1" applyFont="1" applyNumberFormat="1" applyFill="1">
      <alignment horizontal="center" vertical="center" wrapText="1"/>
    </xf>
    <xf numFmtId="165" fontId="1" fillId="0" borderId="0" xfId="0" applyAlignment="1" applyBorder="1" applyFont="1" applyNumberFormat="1" applyFill="1">
      <alignment horizontal="center" vertical="center" wrapText="1"/>
    </xf>
    <xf numFmtId="0" fontId="0" fillId="0" borderId="0" xfId="0" applyBorder="1"/>
    <xf numFmtId="0" fontId="0" fillId="10" borderId="0" xfId="0" applyAlignment="1" applyBorder="1" applyFill="1">
      <alignment horizontal="center" vertical="center"/>
    </xf>
    <xf numFmtId="0" fontId="2" fillId="11" borderId="2" xfId="1" applyAlignment="1" applyBorder="1" applyFont="1" applyFill="1">
      <alignment horizontal="center" vertical="top" wrapText="1"/>
    </xf>
    <xf numFmtId="0" fontId="2" fillId="6" borderId="2" xfId="1" applyAlignment="1" applyBorder="1" applyFont="1" applyFill="1">
      <alignment horizontal="center" vertical="top" wrapText="1"/>
    </xf>
    <xf numFmtId="17" fontId="2" fillId="12" borderId="2" xfId="1" applyAlignment="1" applyBorder="1" applyFont="1" applyNumberFormat="1" applyFill="1">
      <alignment horizontal="center" vertical="top" wrapText="1"/>
    </xf>
    <xf numFmtId="165" fontId="3" fillId="0" borderId="17" xfId="0" applyAlignment="1" applyBorder="1" applyFont="1" applyNumberFormat="1">
      <alignment horizontal="center"/>
    </xf>
    <xf numFmtId="2" fontId="15" fillId="0" borderId="2" xfId="16" applyAlignment="1" applyBorder="1" applyFont="1" applyNumberFormat="1" applyFill="1">
      <alignment horizontal="center" vertical="center"/>
    </xf>
    <xf numFmtId="0" fontId="15" fillId="0" borderId="2" xfId="16" applyAlignment="1" applyBorder="1" applyFont="1" applyFill="1">
      <alignment horizontal="center" vertical="center"/>
    </xf>
    <xf numFmtId="165" fontId="15" fillId="0" borderId="2" xfId="16" applyAlignment="1" applyBorder="1" applyFont="1" applyNumberFormat="1" applyFill="1">
      <alignment horizontal="center" vertical="center"/>
    </xf>
    <xf numFmtId="2" fontId="2" fillId="0" borderId="40" xfId="16" applyAlignment="1" applyBorder="1" applyFont="1" applyNumberFormat="1" applyFill="1">
      <alignment horizontal="center" vertical="center"/>
    </xf>
    <xf numFmtId="0" fontId="2" fillId="0" borderId="40" xfId="16" applyAlignment="1" applyBorder="1" applyFont="1" applyFill="1">
      <alignment horizontal="center" vertical="center"/>
    </xf>
    <xf numFmtId="165" fontId="2" fillId="0" borderId="40" xfId="16" applyAlignment="1" applyBorder="1" applyFont="1" applyNumberFormat="1" applyFill="1">
      <alignment horizontal="right" vertical="center"/>
    </xf>
    <xf numFmtId="165" fontId="2" fillId="0" borderId="2" xfId="16" applyAlignment="1" applyBorder="1" applyFont="1" applyNumberFormat="1" applyFill="1">
      <alignment horizontal="right" vertical="center"/>
    </xf>
    <xf numFmtId="165" fontId="1" fillId="0" borderId="38" xfId="16" applyAlignment="1" applyBorder="1" applyFont="1" applyNumberFormat="1" applyFill="1">
      <alignment horizontal="right" vertical="center"/>
    </xf>
    <xf numFmtId="43" fontId="1" fillId="0" borderId="36" xfId="16" applyAlignment="1" applyBorder="1" applyFont="1" applyNumberFormat="1" applyFill="1">
      <alignment horizontal="left" vertical="center"/>
    </xf>
    <xf numFmtId="165" fontId="14" fillId="0" borderId="0" xfId="16" applyAlignment="1" applyBorder="1" applyFont="1" applyNumberFormat="1" applyFill="1" applyProtection="1"/>
    <xf numFmtId="165" fontId="15" fillId="0" borderId="2" xfId="16" applyAlignment="1" applyBorder="1" applyFont="1" applyNumberFormat="1" applyFill="1">
      <alignment horizontal="right" vertical="center"/>
    </xf>
    <xf numFmtId="165" fontId="15" fillId="0" borderId="36" xfId="16" applyAlignment="1" applyBorder="1" applyFont="1" applyNumberFormat="1" applyFill="1">
      <alignment horizontal="right" vertical="center"/>
    </xf>
    <xf numFmtId="165" fontId="15" fillId="0" borderId="37" xfId="16" applyAlignment="1" applyBorder="1" applyFont="1" applyNumberFormat="1" applyFill="1">
      <alignment horizontal="right" vertical="center"/>
    </xf>
    <xf numFmtId="165" fontId="1" fillId="0" borderId="37" xfId="16" applyAlignment="1" applyBorder="1" applyFont="1" applyNumberFormat="1" applyFill="1">
      <alignment horizontal="right" vertical="center"/>
    </xf>
    <xf numFmtId="165" fontId="15" fillId="0" borderId="4" xfId="16" applyAlignment="1" applyBorder="1" applyFont="1" applyNumberFormat="1" applyFill="1">
      <alignment horizontal="right" vertical="center"/>
    </xf>
    <xf numFmtId="2" fontId="15" fillId="0" borderId="35" xfId="16" applyAlignment="1" applyBorder="1" applyFont="1" applyNumberFormat="1" applyFill="1">
      <alignment horizontal="center" vertical="center"/>
    </xf>
    <xf numFmtId="0" fontId="1" fillId="0" borderId="35" xfId="16" applyAlignment="1" applyBorder="1" applyFont="1" applyFill="1">
      <alignment horizontal="center" vertical="center"/>
    </xf>
    <xf numFmtId="165" fontId="1" fillId="0" borderId="35" xfId="16" applyAlignment="1" applyBorder="1" applyFont="1" applyNumberFormat="1" applyFill="1">
      <alignment vertical="center"/>
    </xf>
    <xf numFmtId="165" fontId="1" fillId="0" borderId="35" xfId="16" applyAlignment="1" applyBorder="1" applyFont="1" applyNumberFormat="1" applyFill="1">
      <alignment horizontal="right" vertical="center"/>
    </xf>
    <xf numFmtId="0" fontId="2" fillId="0" borderId="0" xfId="16" applyAlignment="1" applyBorder="1" applyFont="1">
      <alignment horizontal="left" vertical="top" wrapText="1"/>
    </xf>
    <xf numFmtId="0" fontId="3" fillId="0" borderId="0" xfId="0" applyAlignment="1" applyFont="1">
      <alignment wrapText="1"/>
    </xf>
    <xf numFmtId="0" fontId="3" fillId="0" borderId="0" xfId="0" applyAlignment="1" applyFont="1">
      <alignment horizontal="center"/>
    </xf>
    <xf numFmtId="0" fontId="2" fillId="11" borderId="8" xfId="1" applyAlignment="1" applyBorder="1" applyFont="1" applyFill="1">
      <alignment horizontal="center" vertical="top" wrapText="1"/>
    </xf>
    <xf numFmtId="0" fontId="2" fillId="6" borderId="8" xfId="1" applyAlignment="1" applyBorder="1" applyFont="1" applyFill="1">
      <alignment horizontal="center" vertical="top" wrapText="1"/>
    </xf>
    <xf numFmtId="17" fontId="2" fillId="12" borderId="8" xfId="1" applyAlignment="1" applyBorder="1" applyFont="1" applyNumberFormat="1" applyFill="1">
      <alignment horizontal="center" vertical="top" wrapText="1"/>
    </xf>
    <xf numFmtId="0" fontId="0" fillId="13" borderId="0" xfId="0" applyAlignment="1" applyFill="1">
      <alignment horizontal="center" vertical="center"/>
    </xf>
    <xf numFmtId="165" fontId="2" fillId="14" borderId="2" xfId="2" applyAlignment="1" applyBorder="1" applyFont="1" applyNumberFormat="1" applyFill="1">
      <alignment horizontal="center" vertical="top" wrapText="1"/>
    </xf>
    <xf numFmtId="0" fontId="1" fillId="15" borderId="11" xfId="0" applyAlignment="1" applyBorder="1" applyFont="1" applyFill="1">
      <alignment vertical="top" wrapText="1"/>
    </xf>
    <xf numFmtId="0" fontId="1" fillId="15" borderId="41" xfId="0" applyAlignment="1" applyBorder="1" applyFont="1" applyFill="1">
      <alignment vertical="top" wrapText="1"/>
    </xf>
    <xf numFmtId="165" fontId="1" fillId="15" borderId="2" xfId="2" applyAlignment="1" applyBorder="1" applyFont="1" applyNumberFormat="1" applyFill="1">
      <alignment horizontal="center" vertical="top" wrapText="1"/>
    </xf>
    <xf numFmtId="16" fontId="6" fillId="16" borderId="2" xfId="0" applyAlignment="1" applyBorder="1" applyFont="1" applyNumberFormat="1" applyFill="1" quotePrefix="1">
      <alignment vertical="top" wrapText="1"/>
    </xf>
    <xf numFmtId="0" fontId="6" fillId="16" borderId="24" xfId="0" applyAlignment="1" applyBorder="1" applyFont="1" applyFill="1">
      <alignment vertical="top" wrapText="1"/>
    </xf>
    <xf numFmtId="16" fontId="6" fillId="6" borderId="8" xfId="0" applyAlignment="1" applyBorder="1" applyFont="1" applyNumberFormat="1" applyFill="1" quotePrefix="1">
      <alignment vertical="top" wrapText="1"/>
    </xf>
    <xf numFmtId="0" fontId="6" fillId="6" borderId="28" xfId="0" applyAlignment="1" applyBorder="1" applyFont="1" applyFill="1">
      <alignment vertical="top" wrapText="1"/>
    </xf>
    <xf numFmtId="0" fontId="1" fillId="0" borderId="2" xfId="1" applyAlignment="1" applyBorder="1" applyFont="1" applyFill="1">
      <alignment horizontal="center" vertical="top" wrapText="1"/>
    </xf>
    <xf numFmtId="49" fontId="1" fillId="0" borderId="2" xfId="1" applyAlignment="1" applyBorder="1" applyFont="1" applyNumberFormat="1" applyFill="1">
      <alignment horizontal="center" vertical="top" wrapText="1"/>
    </xf>
    <xf numFmtId="164" fontId="1" fillId="0" borderId="2" xfId="1" applyAlignment="1" applyBorder="1" applyFont="1" applyNumberFormat="1" applyFill="1">
      <alignment horizontal="center" vertical="top" wrapText="1"/>
    </xf>
    <xf numFmtId="1" fontId="1" fillId="0" borderId="2" xfId="1" applyAlignment="1" applyBorder="1" applyFont="1" applyNumberFormat="1" applyFill="1">
      <alignment horizontal="center" vertical="top" wrapText="1"/>
    </xf>
    <xf numFmtId="0" fontId="6" fillId="0" borderId="2" xfId="0" applyAlignment="1" applyBorder="1" applyFont="1" applyFill="1">
      <alignment horizontal="center" vertical="top" wrapText="1"/>
    </xf>
    <xf numFmtId="165" fontId="1" fillId="0" borderId="2" xfId="1" applyAlignment="1" applyBorder="1" applyFont="1" applyNumberFormat="1" applyFill="1">
      <alignment horizontal="center" vertical="top" wrapText="1"/>
    </xf>
    <xf numFmtId="0" fontId="6" fillId="10" borderId="2" xfId="0" applyAlignment="1" applyBorder="1" applyFont="1" applyFill="1">
      <alignment horizontal="center" vertical="top" wrapText="1"/>
    </xf>
    <xf numFmtId="165" fontId="6" fillId="0" borderId="2" xfId="0" applyAlignment="1" applyBorder="1" applyFont="1" applyNumberFormat="1" applyFill="1">
      <alignment horizontal="center" vertical="top" wrapText="1"/>
    </xf>
    <xf numFmtId="166" fontId="6" fillId="0" borderId="2" xfId="0" applyAlignment="1" applyBorder="1" applyFont="1" applyNumberFormat="1" applyFill="1">
      <alignment horizontal="center" vertical="top" wrapText="1"/>
    </xf>
    <xf numFmtId="165" fontId="15" fillId="0" borderId="2" xfId="0" applyAlignment="1" applyBorder="1" applyFont="1" applyNumberFormat="1" applyFill="1">
      <alignment horizontal="center" vertical="top" wrapText="1"/>
    </xf>
    <xf numFmtId="165" fontId="6" fillId="10" borderId="24" xfId="0" applyAlignment="1" applyBorder="1" applyFont="1" applyNumberFormat="1" applyFill="1">
      <alignment horizontal="center" vertical="top" wrapText="1"/>
    </xf>
    <xf numFmtId="165" fontId="6" fillId="10" borderId="2" xfId="0" applyAlignment="1" applyBorder="1" applyFont="1" applyNumberFormat="1" applyFill="1">
      <alignment horizontal="center" vertical="top" wrapText="1"/>
    </xf>
    <xf numFmtId="165" fontId="6" fillId="9" borderId="24" xfId="0" applyAlignment="1" applyBorder="1" applyFont="1" applyNumberFormat="1" applyFill="1">
      <alignment horizontal="center" vertical="top" wrapText="1"/>
    </xf>
    <xf numFmtId="0" fontId="6" fillId="9" borderId="2" xfId="0" applyAlignment="1" applyBorder="1" applyFont="1" applyFill="1">
      <alignment horizontal="center" vertical="top" wrapText="1"/>
    </xf>
    <xf numFmtId="165" fontId="6" fillId="9" borderId="2" xfId="0" applyAlignment="1" applyBorder="1" applyFont="1" applyNumberFormat="1" applyFill="1">
      <alignment horizontal="center" vertical="top" wrapText="1"/>
    </xf>
    <xf numFmtId="0" fontId="6" fillId="9" borderId="2" xfId="0" applyAlignment="1" applyBorder="1" applyFont="1" applyFill="1">
      <alignment vertical="top" wrapText="1"/>
    </xf>
    <xf numFmtId="2" fontId="1" fillId="0" borderId="2" xfId="1" applyAlignment="1" applyBorder="1" applyFont="1" applyNumberFormat="1" applyFill="1">
      <alignment horizontal="center" vertical="top" wrapText="1"/>
    </xf>
    <xf numFmtId="0" fontId="6" fillId="0" borderId="2" xfId="0" applyAlignment="1" applyBorder="1" applyFont="1" applyNumberFormat="1" applyFill="1">
      <alignment horizontal="center" vertical="top" wrapText="1"/>
    </xf>
    <xf numFmtId="165" fontId="6" fillId="9" borderId="0" xfId="0" applyAlignment="1" applyBorder="1" applyFont="1" applyNumberFormat="1" applyFill="1">
      <alignment horizontal="center" vertical="top" wrapText="1"/>
    </xf>
    <xf numFmtId="164" fontId="1" fillId="0" borderId="2" xfId="1" applyAlignment="1" applyBorder="1" applyFont="1" applyNumberFormat="1" applyFill="1">
      <alignment horizontal="center" vertical="top"/>
    </xf>
    <xf numFmtId="1" fontId="1" fillId="0" borderId="2" xfId="1" applyAlignment="1" applyBorder="1" applyFont="1" applyNumberFormat="1" applyFill="1">
      <alignment horizontal="center" vertical="top"/>
    </xf>
    <xf numFmtId="0" fontId="6" fillId="0" borderId="2" xfId="0" applyAlignment="1" applyBorder="1" applyFont="1" applyFill="1">
      <alignment horizontal="center" vertical="top"/>
    </xf>
    <xf numFmtId="165" fontId="1" fillId="0" borderId="2" xfId="1" applyAlignment="1" applyBorder="1" applyFont="1" applyNumberFormat="1" applyFill="1">
      <alignment horizontal="center" vertical="top"/>
    </xf>
    <xf numFmtId="0" fontId="6" fillId="9" borderId="2" xfId="0" applyAlignment="1" applyBorder="1" applyFont="1" applyFill="1">
      <alignment horizontal="center" vertical="top"/>
    </xf>
    <xf numFmtId="0" fontId="6" fillId="0" borderId="0" xfId="0" applyAlignment="1" applyFont="1" applyFill="1">
      <alignment horizontal="center" vertical="top"/>
    </xf>
    <xf numFmtId="165" fontId="6" fillId="0" borderId="2" xfId="0" applyAlignment="1" applyBorder="1" applyFont="1" applyNumberFormat="1" applyFill="1">
      <alignment horizontal="left" vertical="top" wrapText="1"/>
    </xf>
    <xf numFmtId="166" fontId="6" fillId="0" borderId="2" xfId="0" applyAlignment="1" applyBorder="1" applyFont="1" applyNumberFormat="1" applyFill="1">
      <alignment horizontal="center" vertical="top"/>
    </xf>
    <xf numFmtId="165" fontId="6" fillId="0" borderId="2" xfId="0" applyAlignment="1" applyBorder="1" applyFont="1" applyNumberFormat="1" applyFill="1">
      <alignment horizontal="center" vertical="top"/>
    </xf>
    <xf numFmtId="165" fontId="6" fillId="13" borderId="2" xfId="0" applyAlignment="1" applyBorder="1" applyFont="1" applyNumberFormat="1" applyFill="1">
      <alignment horizontal="center" vertical="top" wrapText="1"/>
    </xf>
    <xf numFmtId="0" fontId="1" fillId="0" borderId="23" xfId="0" applyAlignment="1" applyBorder="1" applyFont="1" applyFill="1">
      <alignment vertical="top" wrapText="1"/>
    </xf>
    <xf numFmtId="165" fontId="1" fillId="0" borderId="2" xfId="0" applyAlignment="1" applyBorder="1" applyFont="1" applyNumberFormat="1" applyFill="1">
      <alignment horizontal="left" vertical="top" wrapText="1"/>
    </xf>
    <xf numFmtId="0" fontId="6" fillId="13" borderId="2" xfId="0" applyAlignment="1" applyBorder="1" applyFont="1" applyFill="1">
      <alignment horizontal="center" vertical="top"/>
    </xf>
    <xf numFmtId="165" fontId="6" fillId="0" borderId="2" xfId="0" applyAlignment="1" applyBorder="1" applyFont="1" applyNumberFormat="1" applyFill="1">
      <alignment vertical="top" wrapText="1"/>
    </xf>
    <xf numFmtId="49" fontId="1" fillId="0" borderId="2" xfId="1" applyAlignment="1" applyBorder="1" applyFont="1" applyNumberFormat="1" applyFill="1">
      <alignment vertical="top" wrapText="1"/>
    </xf>
    <xf numFmtId="164" fontId="1" fillId="0" borderId="2" xfId="1" applyAlignment="1" applyBorder="1" applyFont="1" applyNumberFormat="1" applyFill="1">
      <alignment horizontal="left" vertical="top"/>
    </xf>
    <xf numFmtId="0" fontId="6" fillId="13" borderId="2" xfId="0" applyAlignment="1" applyBorder="1" applyFont="1" applyFill="1">
      <alignment vertical="top" wrapText="1"/>
    </xf>
    <xf numFmtId="0" fontId="1" fillId="0" borderId="2" xfId="1" applyAlignment="1" applyBorder="1" applyFont="1" applyNumberFormat="1" applyFill="1">
      <alignment horizontal="center" vertical="top"/>
    </xf>
    <xf numFmtId="165" fontId="1" fillId="0" borderId="2" xfId="0" applyAlignment="1" applyBorder="1" applyFont="1" applyNumberFormat="1" applyFill="1">
      <alignment vertical="top" wrapText="1"/>
    </xf>
    <xf numFmtId="0" fontId="6" fillId="0" borderId="0" xfId="0" applyAlignment="1" applyBorder="1" applyFont="1">
      <alignment vertical="top" wrapText="1"/>
    </xf>
    <xf numFmtId="0" fontId="6" fillId="0" borderId="0" xfId="0" applyAlignment="1" applyBorder="1" applyFont="1">
      <alignment horizontal="center" vertical="top" wrapText="1"/>
    </xf>
    <xf numFmtId="165" fontId="6" fillId="0" borderId="0" xfId="0" applyAlignment="1" applyBorder="1" applyFont="1" applyNumberFormat="1">
      <alignment vertical="top" wrapText="1"/>
    </xf>
    <xf numFmtId="165" fontId="15" fillId="13" borderId="2" xfId="0" applyAlignment="1" applyBorder="1" applyFont="1" applyNumberFormat="1" applyFill="1">
      <alignment horizontal="right" vertical="top" wrapText="1"/>
    </xf>
    <xf numFmtId="0" fontId="15" fillId="0" borderId="0" xfId="0" applyAlignment="1" applyFont="1">
      <alignment vertical="top" wrapText="1"/>
    </xf>
    <xf numFmtId="0" fontId="15" fillId="0" borderId="0" xfId="0" applyAlignment="1" applyFont="1">
      <alignment horizontal="center" vertical="top" wrapText="1"/>
    </xf>
    <xf numFmtId="165" fontId="15" fillId="11" borderId="2" xfId="0" applyAlignment="1" applyBorder="1" applyFont="1" applyNumberFormat="1" applyFill="1">
      <alignment horizontal="center" vertical="top" wrapText="1"/>
    </xf>
    <xf numFmtId="165" fontId="15" fillId="6" borderId="2" xfId="0" applyAlignment="1" applyBorder="1" applyFont="1" applyNumberFormat="1" applyFill="1">
      <alignment horizontal="center" vertical="top" wrapText="1"/>
    </xf>
    <xf numFmtId="165" fontId="15" fillId="7" borderId="2" xfId="0" applyAlignment="1" applyBorder="1" applyFont="1" applyNumberFormat="1" applyFill="1">
      <alignment horizontal="center" vertical="top" wrapText="1"/>
    </xf>
    <xf numFmtId="0" fontId="6" fillId="0" borderId="0" xfId="0" applyAlignment="1" applyFont="1">
      <alignment vertical="top" wrapText="1"/>
    </xf>
    <xf numFmtId="0" fontId="6" fillId="0" borderId="0" xfId="0" applyAlignment="1" applyFont="1">
      <alignment horizontal="center" vertical="top" wrapText="1"/>
    </xf>
    <xf numFmtId="165" fontId="6" fillId="0" borderId="0" xfId="0" applyAlignment="1" applyFont="1" applyNumberFormat="1">
      <alignment vertical="top" wrapText="1"/>
    </xf>
    <xf numFmtId="165" fontId="15" fillId="0" borderId="0" xfId="0" applyAlignment="1" applyBorder="1" applyFont="1" applyNumberFormat="1" applyFill="1">
      <alignment horizontal="center" vertical="top" wrapText="1"/>
    </xf>
    <xf numFmtId="165" fontId="15" fillId="0" borderId="0" xfId="0" applyAlignment="1" applyFont="1" applyNumberFormat="1">
      <alignment horizontal="center" vertical="top" wrapText="1"/>
    </xf>
    <xf numFmtId="165" fontId="15" fillId="8" borderId="2" xfId="0" applyAlignment="1" applyBorder="1" applyFont="1" applyNumberFormat="1" applyFill="1">
      <alignment horizontal="center" vertical="top" wrapText="1"/>
    </xf>
    <xf numFmtId="0" fontId="19" fillId="0" borderId="0" xfId="0" applyAlignment="1" applyFont="1">
      <alignment horizontal="left"/>
    </xf>
    <xf numFmtId="0" fontId="19" fillId="0" borderId="0" xfId="0" applyAlignment="1" applyFont="1">
      <alignment horizontal="center"/>
    </xf>
    <xf numFmtId="0" fontId="19" fillId="0" borderId="0" xfId="0" applyFont="1"/>
    <xf numFmtId="165" fontId="15" fillId="17" borderId="42" xfId="0" applyAlignment="1" applyBorder="1" applyFont="1" applyNumberFormat="1" applyFill="1">
      <alignment horizontal="right" vertical="top" wrapText="1"/>
    </xf>
    <xf numFmtId="165" fontId="15" fillId="17" borderId="43" xfId="0" applyAlignment="1" applyBorder="1" applyFont="1" applyNumberFormat="1" applyFill="1">
      <alignment horizontal="right" vertical="top" wrapText="1"/>
    </xf>
    <xf numFmtId="165" fontId="2" fillId="14" borderId="44" xfId="2" applyAlignment="1" applyBorder="1" applyFont="1" applyNumberFormat="1" applyFill="1">
      <alignment horizontal="center" vertical="top" wrapText="1"/>
    </xf>
    <xf numFmtId="0" fontId="2" fillId="18" borderId="45" xfId="1" applyAlignment="1" applyBorder="1" applyFont="1" applyFill="1">
      <alignment horizontal="center" vertical="top" wrapText="1"/>
    </xf>
    <xf numFmtId="0" fontId="2" fillId="18" borderId="46" xfId="1" applyAlignment="1" applyBorder="1" applyFont="1" applyFill="1">
      <alignment horizontal="center" vertical="top" wrapText="1"/>
    </xf>
    <xf numFmtId="0" fontId="2" fillId="18" borderId="47" xfId="1" applyAlignment="1" applyBorder="1" applyFont="1" applyFill="1">
      <alignment horizontal="center" vertical="top" wrapText="1"/>
    </xf>
    <xf numFmtId="0" fontId="6" fillId="14" borderId="47" xfId="0" applyAlignment="1" applyBorder="1" applyFont="1" applyFill="1">
      <alignment horizontal="center" vertical="top" wrapText="1"/>
    </xf>
    <xf numFmtId="0" fontId="6" fillId="14" borderId="48" xfId="0" applyAlignment="1" applyBorder="1" applyFont="1" applyFill="1">
      <alignment horizontal="center" vertical="top" wrapText="1"/>
    </xf>
    <xf numFmtId="0" fontId="2" fillId="7" borderId="49" xfId="2" applyAlignment="1" applyBorder="1" applyFont="1" applyFill="1">
      <alignment horizontal="center" vertical="top" wrapText="1"/>
    </xf>
    <xf numFmtId="0" fontId="2" fillId="7" borderId="50" xfId="2" applyAlignment="1" applyBorder="1" applyFont="1" applyFill="1">
      <alignment horizontal="center" vertical="top" wrapText="1"/>
    </xf>
    <xf numFmtId="0" fontId="2" fillId="7" borderId="44" xfId="2" applyAlignment="1" applyBorder="1" applyFont="1" applyFill="1">
      <alignment horizontal="center" vertical="top" wrapText="1"/>
    </xf>
    <xf numFmtId="0" fontId="15" fillId="8" borderId="11" xfId="0" applyAlignment="1" applyBorder="1" applyFont="1" applyFill="1">
      <alignment horizontal="center" vertical="top" wrapText="1"/>
    </xf>
    <xf numFmtId="0" fontId="15" fillId="8" borderId="2" xfId="0" applyAlignment="1" applyBorder="1" applyFont="1" applyFill="1">
      <alignment horizontal="center" vertical="top" wrapText="1"/>
    </xf>
    <xf numFmtId="0" fontId="15" fillId="8" borderId="8" xfId="0" applyAlignment="1" applyBorder="1" applyFont="1" applyFill="1">
      <alignment horizontal="center" vertical="top" wrapText="1"/>
    </xf>
    <xf numFmtId="0" fontId="2" fillId="19" borderId="11" xfId="1" applyAlignment="1" applyBorder="1" applyFont="1" applyFill="1">
      <alignment horizontal="center" vertical="top" wrapText="1"/>
    </xf>
    <xf numFmtId="0" fontId="2" fillId="19" borderId="2" xfId="1" applyAlignment="1" applyBorder="1" applyFont="1" applyFill="1">
      <alignment horizontal="center" vertical="top" wrapText="1"/>
    </xf>
    <xf numFmtId="0" fontId="2" fillId="19" borderId="8" xfId="1" applyAlignment="1" applyBorder="1" applyFont="1" applyFill="1">
      <alignment horizontal="center" vertical="top" wrapText="1"/>
    </xf>
    <xf numFmtId="0" fontId="1" fillId="20" borderId="51" xfId="2" applyAlignment="1" applyBorder="1" applyFont="1" applyFill="1">
      <alignment horizontal="center" vertical="top" wrapText="1"/>
    </xf>
    <xf numFmtId="0" fontId="1" fillId="20" borderId="11" xfId="2" applyAlignment="1" applyBorder="1" applyFont="1" applyFill="1">
      <alignment horizontal="center" vertical="top" wrapText="1"/>
    </xf>
    <xf numFmtId="0" fontId="1" fillId="20" borderId="23" xfId="2" applyAlignment="1" applyBorder="1" applyFont="1" applyFill="1">
      <alignment horizontal="center" vertical="top" wrapText="1"/>
    </xf>
    <xf numFmtId="0" fontId="1" fillId="20" borderId="2" xfId="2" applyAlignment="1" applyBorder="1" applyFont="1" applyFill="1">
      <alignment horizontal="center" vertical="top" wrapText="1"/>
    </xf>
    <xf numFmtId="0" fontId="1" fillId="20" borderId="27" xfId="2" applyAlignment="1" applyBorder="1" applyFont="1" applyFill="1">
      <alignment horizontal="center" vertical="top" wrapText="1"/>
    </xf>
    <xf numFmtId="0" fontId="1" fillId="20" borderId="8" xfId="2" applyAlignment="1" applyBorder="1" applyFont="1" applyFill="1">
      <alignment horizontal="center" vertical="top" wrapText="1"/>
    </xf>
    <xf numFmtId="0" fontId="2" fillId="19" borderId="52" xfId="1" applyAlignment="1" applyBorder="1" applyFont="1" applyFill="1">
      <alignment horizontal="center" vertical="top" wrapText="1"/>
    </xf>
    <xf numFmtId="0" fontId="2" fillId="19" borderId="30" xfId="1" applyAlignment="1" applyBorder="1" applyFont="1" applyFill="1">
      <alignment horizontal="center" vertical="top" wrapText="1"/>
    </xf>
    <xf numFmtId="0" fontId="2" fillId="19" borderId="33" xfId="1" applyAlignment="1" applyBorder="1" applyFont="1" applyFill="1">
      <alignment horizontal="center" vertical="top" wrapText="1"/>
    </xf>
    <xf numFmtId="0" fontId="15" fillId="18" borderId="1" xfId="0" applyAlignment="1" applyBorder="1" applyFont="1" applyFill="1">
      <alignment horizontal="center" vertical="top" wrapText="1"/>
    </xf>
    <xf numFmtId="0" fontId="15" fillId="18" borderId="37" xfId="0" applyAlignment="1" applyBorder="1" applyFont="1" applyFill="1">
      <alignment horizontal="center" vertical="top" wrapText="1"/>
    </xf>
    <xf numFmtId="2" fontId="2" fillId="21" borderId="11" xfId="1" applyAlignment="1" applyBorder="1" applyFont="1" applyNumberFormat="1" applyFill="1">
      <alignment horizontal="center" vertical="top" wrapText="1"/>
    </xf>
    <xf numFmtId="2" fontId="2" fillId="21" borderId="2" xfId="1" applyAlignment="1" applyBorder="1" applyFont="1" applyNumberFormat="1" applyFill="1">
      <alignment horizontal="center" vertical="top" wrapText="1"/>
    </xf>
    <xf numFmtId="2" fontId="2" fillId="21" borderId="8" xfId="1" applyAlignment="1" applyBorder="1" applyFont="1" applyNumberFormat="1" applyFill="1">
      <alignment horizontal="center" vertical="top" wrapText="1"/>
    </xf>
    <xf numFmtId="165" fontId="15" fillId="10" borderId="8" xfId="0" applyAlignment="1" applyBorder="1" applyFont="1" applyNumberFormat="1" applyFill="1">
      <alignment horizontal="center" vertical="top" wrapText="1"/>
    </xf>
    <xf numFmtId="165" fontId="15" fillId="10" borderId="37" xfId="0" applyAlignment="1" applyBorder="1" applyFont="1" applyNumberFormat="1" applyFill="1">
      <alignment horizontal="center" vertical="top" wrapText="1"/>
    </xf>
    <xf numFmtId="0" fontId="2" fillId="19" borderId="1" xfId="1" applyAlignment="1" applyBorder="1" applyFont="1" applyFill="1">
      <alignment horizontal="center" vertical="top" wrapText="1"/>
    </xf>
    <xf numFmtId="0" fontId="2" fillId="19" borderId="37" xfId="1" applyAlignment="1" applyBorder="1" applyFont="1" applyFill="1">
      <alignment horizontal="center" vertical="top" wrapText="1"/>
    </xf>
    <xf numFmtId="0" fontId="6" fillId="18" borderId="2" xfId="0" applyAlignment="1" applyBorder="1" applyFont="1" applyFill="1">
      <alignment horizontal="center" vertical="top" wrapText="1"/>
    </xf>
    <xf numFmtId="0" fontId="6" fillId="18" borderId="24" xfId="0" applyAlignment="1" applyBorder="1" applyFont="1" applyFill="1">
      <alignment horizontal="center" vertical="top" wrapText="1"/>
    </xf>
    <xf numFmtId="2" fontId="2" fillId="22" borderId="11" xfId="1" applyAlignment="1" applyBorder="1" applyFont="1" applyNumberFormat="1" applyFill="1">
      <alignment horizontal="center" vertical="top" wrapText="1"/>
    </xf>
    <xf numFmtId="2" fontId="2" fillId="22" borderId="2" xfId="1" applyAlignment="1" applyBorder="1" applyFont="1" applyNumberFormat="1" applyFill="1">
      <alignment horizontal="center" vertical="top" wrapText="1"/>
    </xf>
    <xf numFmtId="2" fontId="2" fillId="22" borderId="8" xfId="1" applyAlignment="1" applyBorder="1" applyFont="1" applyNumberFormat="1" applyFill="1">
      <alignment horizontal="center" vertical="top" wrapText="1"/>
    </xf>
    <xf numFmtId="0" fontId="15" fillId="14" borderId="11" xfId="0" applyAlignment="1" applyBorder="1" applyFont="1" applyFill="1">
      <alignment horizontal="center" vertical="top" wrapText="1"/>
    </xf>
    <xf numFmtId="0" fontId="15" fillId="14" borderId="2" xfId="0" applyAlignment="1" applyBorder="1" applyFont="1" applyFill="1">
      <alignment horizontal="center" vertical="top" wrapText="1"/>
    </xf>
    <xf numFmtId="0" fontId="15" fillId="14" borderId="8" xfId="0" applyAlignment="1" applyBorder="1" applyFont="1" applyFill="1">
      <alignment horizontal="center" vertical="top" wrapText="1"/>
    </xf>
    <xf numFmtId="165" fontId="2" fillId="22" borderId="37" xfId="1" applyAlignment="1" applyBorder="1" applyFont="1" applyNumberFormat="1" applyFill="1">
      <alignment horizontal="center" vertical="top" wrapText="1"/>
    </xf>
    <xf numFmtId="0" fontId="6" fillId="18" borderId="8" xfId="0" applyAlignment="1" applyBorder="1" applyFont="1" applyFill="1">
      <alignment horizontal="center" vertical="top" wrapText="1"/>
    </xf>
    <xf numFmtId="0" fontId="15" fillId="18" borderId="53" xfId="0" applyAlignment="1" applyBorder="1" applyFont="1" applyFill="1">
      <alignment horizontal="center" vertical="top" wrapText="1"/>
    </xf>
    <xf numFmtId="0" fontId="15" fillId="18" borderId="54" xfId="0" applyAlignment="1" applyBorder="1" applyFont="1" applyFill="1">
      <alignment horizontal="center" vertical="top" wrapText="1"/>
    </xf>
    <xf numFmtId="0" fontId="15" fillId="14" borderId="1" xfId="0" applyAlignment="1" applyBorder="1" applyFont="1" applyFill="1">
      <alignment horizontal="center" vertical="top" wrapText="1"/>
    </xf>
    <xf numFmtId="0" fontId="15" fillId="14" borderId="37" xfId="0" applyAlignment="1" applyBorder="1" applyFont="1" applyFill="1">
      <alignment horizontal="center" vertical="top" wrapText="1"/>
    </xf>
    <xf numFmtId="165" fontId="2" fillId="15" borderId="2" xfId="2" applyAlignment="1" applyBorder="1" applyFont="1" applyNumberFormat="1" applyFill="1">
      <alignment horizontal="center" vertical="top" wrapText="1"/>
    </xf>
    <xf numFmtId="0" fontId="3" fillId="0" borderId="54" xfId="0" applyAlignment="1" applyBorder="1" applyFont="1">
      <alignment horizontal="center" vertical="center" wrapText="1"/>
    </xf>
    <xf numFmtId="0" fontId="3" fillId="0" borderId="9" xfId="0" applyAlignment="1" applyBorder="1" applyFont="1">
      <alignment horizontal="center" vertical="center"/>
    </xf>
    <xf numFmtId="0" fontId="3" fillId="0" borderId="55" xfId="0" applyAlignment="1" applyBorder="1" applyFont="1">
      <alignment horizontal="center" vertical="center"/>
    </xf>
    <xf numFmtId="0" fontId="0" fillId="0" borderId="1" xfId="0" applyAlignment="1" applyBorder="1">
      <alignment horizontal="center" vertical="center" wrapText="1"/>
    </xf>
    <xf numFmtId="0" fontId="0" fillId="0" borderId="37" xfId="0" applyAlignment="1" applyBorder="1">
      <alignment horizontal="center" vertical="center" wrapText="1"/>
    </xf>
    <xf numFmtId="0" fontId="3" fillId="0" borderId="1" xfId="0" applyAlignment="1" applyBorder="1" applyFont="1">
      <alignment horizontal="center" vertical="center" wrapText="1"/>
    </xf>
    <xf numFmtId="0" fontId="3" fillId="0" borderId="37" xfId="0" applyAlignment="1" applyBorder="1" applyFont="1">
      <alignment horizontal="center" vertical="center" wrapText="1"/>
    </xf>
    <xf numFmtId="0" fontId="3" fillId="0" borderId="13" xfId="0" applyAlignment="1" applyBorder="1" applyFont="1">
      <alignment horizontal="center" vertical="center" wrapText="1"/>
    </xf>
    <xf numFmtId="0" fontId="0" fillId="0" borderId="1" xfId="0" applyAlignment="1" applyBorder="1">
      <alignment horizontal="center" vertical="center"/>
    </xf>
    <xf numFmtId="0" fontId="0" fillId="0" borderId="37" xfId="0" applyAlignment="1" applyBorder="1">
      <alignment horizontal="center" vertical="center"/>
    </xf>
    <xf numFmtId="0" fontId="3" fillId="0" borderId="11" xfId="0" applyAlignment="1" applyBorder="1" applyFont="1">
      <alignment horizontal="center" vertical="center"/>
    </xf>
    <xf numFmtId="0" fontId="3" fillId="0" borderId="37" xfId="0" applyAlignment="1" applyBorder="1" applyFont="1">
      <alignment horizontal="center" vertical="center"/>
    </xf>
    <xf numFmtId="0" fontId="0" fillId="0" borderId="8" xfId="0" applyAlignment="1" applyBorder="1">
      <alignment horizontal="center" vertical="center" wrapText="1"/>
    </xf>
    <xf numFmtId="0" fontId="0" fillId="0" borderId="11" xfId="0" applyAlignment="1" applyBorder="1">
      <alignment horizontal="center" vertical="center" wrapText="1"/>
    </xf>
    <xf numFmtId="0" fontId="3" fillId="0" borderId="1" xfId="0" applyAlignment="1" applyBorder="1" applyFont="1">
      <alignment horizontal="center" vertical="center"/>
    </xf>
    <xf numFmtId="0" fontId="0" fillId="0" borderId="1" xfId="0" applyAlignment="1" applyBorder="1" applyFill="1">
      <alignment horizontal="center" vertical="center"/>
    </xf>
    <xf numFmtId="0" fontId="0" fillId="0" borderId="37" xfId="0" applyAlignment="1" applyBorder="1" applyFill="1">
      <alignment horizontal="center" vertical="center"/>
    </xf>
    <xf numFmtId="0" fontId="0" fillId="0" borderId="37" xfId="0" applyAlignment="1" applyBorder="1" applyFill="1">
      <alignment horizontal="center" vertical="center" wrapText="1"/>
    </xf>
    <xf numFmtId="0" fontId="3" fillId="0" borderId="29" xfId="0" applyAlignment="1" applyBorder="1" applyFont="1">
      <alignment horizontal="center" vertical="center"/>
    </xf>
    <xf numFmtId="0" fontId="3" fillId="0" borderId="31" xfId="0" applyAlignment="1" applyBorder="1" applyFont="1">
      <alignment horizontal="center" vertical="center"/>
    </xf>
    <xf numFmtId="0" fontId="0" fillId="0" borderId="4" xfId="0" applyAlignment="1" applyBorder="1">
      <alignment horizontal="center" vertical="center" wrapText="1"/>
    </xf>
    <xf numFmtId="0" fontId="3" fillId="0" borderId="30" xfId="0" applyAlignment="1" applyBorder="1" applyFont="1">
      <alignment horizontal="center" vertical="center"/>
    </xf>
    <xf numFmtId="0" fontId="5" fillId="0" borderId="18" xfId="0" applyAlignment="1" applyBorder="1" applyFont="1" applyFill="1">
      <alignment horizontal="center" vertical="center"/>
    </xf>
    <xf numFmtId="0" fontId="0" fillId="0" borderId="19" xfId="0" applyAlignment="1" applyBorder="1" applyFill="1">
      <alignment horizontal="center" vertical="center"/>
    </xf>
    <xf numFmtId="0" fontId="0" fillId="0" borderId="20" xfId="0" applyAlignment="1" applyBorder="1" applyFill="1">
      <alignment horizontal="center" vertical="center"/>
    </xf>
    <xf numFmtId="1" fontId="3" fillId="0" borderId="18" xfId="0" applyAlignment="1" applyBorder="1" applyFont="1" applyNumberFormat="1" applyFill="1">
      <alignment horizontal="center" vertical="center"/>
    </xf>
    <xf numFmtId="1" fontId="3" fillId="0" borderId="19" xfId="0" applyAlignment="1" applyBorder="1" applyFont="1" applyNumberFormat="1" applyFill="1">
      <alignment horizontal="center" vertical="center"/>
    </xf>
    <xf numFmtId="1" fontId="3" fillId="0" borderId="20" xfId="0" applyAlignment="1" applyBorder="1" applyFont="1" applyNumberFormat="1" applyFill="1">
      <alignment horizontal="center" vertical="center"/>
    </xf>
    <xf numFmtId="0" fontId="5" fillId="0" borderId="56" xfId="0" applyAlignment="1" applyBorder="1" applyFont="1" applyFill="1">
      <alignment horizontal="center" vertical="center" wrapText="1"/>
    </xf>
    <xf numFmtId="0" fontId="0" fillId="0" borderId="57" xfId="0" applyAlignment="1" applyBorder="1" applyFill="1">
      <alignment horizontal="center" vertical="center" wrapText="1"/>
    </xf>
    <xf numFmtId="0" fontId="0" fillId="0" borderId="58" xfId="0" applyAlignment="1" applyBorder="1" applyFill="1">
      <alignment horizontal="center" vertical="center" wrapText="1"/>
    </xf>
    <xf numFmtId="1" fontId="3" fillId="0" borderId="56" xfId="0" applyAlignment="1" applyBorder="1" applyFont="1" applyNumberFormat="1" applyFill="1">
      <alignment horizontal="center" vertical="center"/>
    </xf>
    <xf numFmtId="1" fontId="3" fillId="0" borderId="57" xfId="0" applyAlignment="1" applyBorder="1" applyFont="1" applyNumberFormat="1" applyFill="1">
      <alignment horizontal="center" vertical="center"/>
    </xf>
    <xf numFmtId="1" fontId="3" fillId="0" borderId="58" xfId="0" applyAlignment="1" applyBorder="1" applyFont="1" applyNumberFormat="1" applyFill="1">
      <alignment horizontal="center" vertical="center"/>
    </xf>
    <xf numFmtId="0" fontId="5" fillId="0" borderId="57" xfId="0" applyAlignment="1" applyBorder="1" applyFont="1" applyFill="1">
      <alignment horizontal="center" vertical="center" wrapText="1"/>
    </xf>
    <xf numFmtId="0" fontId="5" fillId="0" borderId="58" xfId="0" applyAlignment="1" applyBorder="1" applyFont="1" applyFill="1">
      <alignment horizontal="center" vertical="center" wrapText="1"/>
    </xf>
    <xf numFmtId="0" fontId="5" fillId="0" borderId="56" xfId="0" applyAlignment="1" applyBorder="1" applyFont="1" applyFill="1">
      <alignment horizontal="center" vertical="center"/>
    </xf>
    <xf numFmtId="0" fontId="5" fillId="0" borderId="57" xfId="0" applyAlignment="1" applyBorder="1" applyFont="1" applyFill="1">
      <alignment horizontal="center" vertical="center"/>
    </xf>
    <xf numFmtId="0" fontId="5" fillId="0" borderId="58" xfId="0" applyAlignment="1" applyBorder="1" applyFont="1" applyFill="1">
      <alignment horizontal="center" vertical="center"/>
    </xf>
    <xf numFmtId="0" fontId="5" fillId="0" borderId="20" xfId="0" applyAlignment="1" applyBorder="1" applyFont="1" applyFill="1">
      <alignment horizontal="center" vertical="center"/>
    </xf>
    <xf numFmtId="0" fontId="0" fillId="0" borderId="57" xfId="0" applyAlignment="1" applyBorder="1" applyFill="1">
      <alignment horizontal="center" vertical="center"/>
    </xf>
    <xf numFmtId="0" fontId="0" fillId="0" borderId="58" xfId="0" applyAlignment="1" applyBorder="1" applyFill="1">
      <alignment horizontal="center" vertical="center"/>
    </xf>
    <xf numFmtId="0" fontId="5" fillId="0" borderId="19" xfId="0" applyAlignment="1" applyBorder="1" applyFont="1" applyFill="1">
      <alignment horizontal="center" vertical="center"/>
    </xf>
    <xf numFmtId="0" fontId="5" fillId="0" borderId="0" xfId="0" applyAlignment="1" applyBorder="1" applyFont="1" applyFill="1">
      <alignment horizontal="center" vertical="center" wrapText="1"/>
    </xf>
    <xf numFmtId="0" fontId="0" fillId="0" borderId="0" xfId="0" applyAlignment="1" applyBorder="1" applyFill="1">
      <alignment horizontal="center" vertical="center" wrapText="1"/>
    </xf>
    <xf numFmtId="0" fontId="0" fillId="0" borderId="59" xfId="0" applyAlignment="1" applyBorder="1" applyFill="1">
      <alignment horizontal="center" vertical="center" wrapText="1"/>
    </xf>
    <xf numFmtId="0" fontId="5" fillId="0" borderId="18" xfId="0" applyAlignment="1" applyBorder="1" applyFont="1" applyFill="1">
      <alignment horizontal="center" vertical="center" wrapText="1"/>
    </xf>
    <xf numFmtId="0" fontId="5" fillId="0" borderId="19" xfId="0" applyAlignment="1" applyBorder="1" applyFont="1" applyFill="1">
      <alignment horizontal="center" vertical="center" wrapText="1"/>
    </xf>
    <xf numFmtId="0" fontId="5" fillId="0" borderId="20" xfId="0" applyAlignment="1" applyBorder="1" applyFont="1" applyFill="1">
      <alignment horizontal="center" vertical="center" wrapText="1"/>
    </xf>
    <xf numFmtId="164" fontId="2" fillId="0" borderId="0" xfId="16" applyAlignment="1" applyBorder="1" applyFont="1" applyNumberFormat="1">
      <alignment horizontal="left" vertical="top" wrapText="1"/>
    </xf>
    <xf numFmtId="0" fontId="17" fillId="0" borderId="0" xfId="16" applyAlignment="1" applyFont="1">
      <alignment horizontal="left" vertical="center"/>
    </xf>
    <xf numFmtId="0" fontId="16" fillId="0" borderId="0" xfId="16" applyAlignment="1" applyFont="1">
      <alignment horizontal="left" vertical="center"/>
    </xf>
    <xf numFmtId="0" fontId="2" fillId="0" borderId="0" xfId="16" applyAlignment="1" applyBorder="1" applyFont="1">
      <alignment horizontal="center" wrapText="1"/>
    </xf>
  </cellXfs>
  <cellStyles count="22">
    <cellStyle name="Comma 2" xfId="17"/>
    <cellStyle name="Currency" xfId="3" builtinId="4"/>
    <cellStyle name="Currency 2" xfId="9"/>
    <cellStyle name="Currency 2 2" xfId="14"/>
    <cellStyle name="Currency 2 2 2" xfId="21"/>
    <cellStyle name="Currency 2 3" xfId="19"/>
    <cellStyle name="Currency 3" xfId="13"/>
    <cellStyle name="Currency 3 2" xfId="20"/>
    <cellStyle name="Currency 4" xfId="18"/>
    <cellStyle name="Hyperlink" xfId="12" builtinId="8"/>
    <cellStyle name="Normal" xfId="0" builtinId="0"/>
    <cellStyle name="Normal 19" xfId="1"/>
    <cellStyle name="Normal 19 2" xfId="7"/>
    <cellStyle name="Normal 2" xfId="2"/>
    <cellStyle name="Normal 2 2" xfId="10"/>
    <cellStyle name="Normal 2 2 2" xfId="15"/>
    <cellStyle name="Normal 3" xfId="8"/>
    <cellStyle name="Normal 4" xfId="16"/>
    <cellStyle name="Normal 4 2" xfId="4"/>
    <cellStyle name="Normal 4 2 2" xfId="6"/>
    <cellStyle name="Normal 6" xfId="11"/>
    <cellStyle name="Normal 7" xfId="5"/>
  </cellStyles>
  <dxfs xmlns="http://schemas.openxmlformats.org/spreadsheetml/2006/main" count="1901">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alignment wrapText="1"/>
    </dxf>
    <dxf>
      <alignment wrapText="1"/>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7" Type="http://schemas.openxmlformats.org/officeDocument/2006/relationships/worksheet" Target="worksheets/sheet7.xml" /><Relationship Id="rId2" Type="http://schemas.openxmlformats.org/officeDocument/2006/relationships/worksheet" Target="worksheets/sheet2.xml" /><Relationship Id="rId18" Type="http://schemas.openxmlformats.org/officeDocument/2006/relationships/styles" Target="styles.xml" /><Relationship Id="rId12" Type="http://schemas.openxmlformats.org/officeDocument/2006/relationships/externalLink" Target="/xl/externalLinks/externalLink3.xml" /><Relationship Id="rId8" Type="http://schemas.openxmlformats.org/officeDocument/2006/relationships/worksheet" Target="worksheets/sheet8.xml" /><Relationship Id="rId3" Type="http://schemas.openxmlformats.org/officeDocument/2006/relationships/worksheet" Target="worksheets/sheet3.xml" /><Relationship Id="rId17" Type="http://schemas.openxmlformats.org/officeDocument/2006/relationships/theme" Target="theme/theme1.xml" /><Relationship Id="rId13" Type="http://schemas.openxmlformats.org/officeDocument/2006/relationships/pivotCacheDefinition" Target="/xl/pivotCache/pivotCacheDefinition1.xml" /><Relationship Id="rId16" Type="http://schemas.microsoft.com/office/2007/relationships/slicerCache" Target="slicerCaches/slicerCache3.xml" /><Relationship Id="rId1" Type="http://schemas.openxmlformats.org/officeDocument/2006/relationships/worksheet" Target="worksheets/sheet1.xml" /><Relationship Id="rId9" Type="http://schemas.openxmlformats.org/officeDocument/2006/relationships/worksheet" Target="worksheets/sheet9.xml" /><Relationship Id="rId4" Type="http://schemas.openxmlformats.org/officeDocument/2006/relationships/worksheet" Target="worksheets/sheet4.xml" /><Relationship Id="rId10" Type="http://schemas.openxmlformats.org/officeDocument/2006/relationships/externalLink" Target="/xl/externalLinks/externalLink1.xml" /><Relationship Id="rId15" Type="http://schemas.microsoft.com/office/2007/relationships/slicerCache" Target="slicerCaches/slicerCache2.xml" /><Relationship Id="rId5" Type="http://schemas.openxmlformats.org/officeDocument/2006/relationships/worksheet" Target="worksheets/sheet5.xml" /><Relationship Id="rId19" Type="http://schemas.openxmlformats.org/officeDocument/2006/relationships/sharedStrings" Target="sharedStrings.xml" /><Relationship Id="rId11" Type="http://schemas.openxmlformats.org/officeDocument/2006/relationships/externalLink" Target="/xl/externalLinks/externalLink2.xml" /><Relationship Id="rId6" Type="http://schemas.openxmlformats.org/officeDocument/2006/relationships/worksheet" Target="worksheets/sheet6.xml" /><Relationship Id="rId14" Type="http://schemas.microsoft.com/office/2007/relationships/slicerCache" Target="slicerCaches/slicerCache1.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png" /></Relationships>
</file>

<file path=xl/drawings/_rels/vmlDrawing2.vml.rels><?xml version="1.0" encoding="utf-8" standalone="yes"?><Relationships xmlns="http://schemas.openxmlformats.org/package/2006/relationships"><Relationship Id="rId1" Type="http://schemas.openxmlformats.org/officeDocument/2006/relationships/image" Target="/xl/media/image1.png" /></Relationships>
</file>

<file path=xl/drawings/_rels/vmlDrawing3.v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xdr:from>
      <xdr:col>9</xdr:col>
      <xdr:colOff>28575</xdr:colOff>
      <xdr:row>2</xdr:row>
      <xdr:rowOff>19050</xdr:rowOff>
    </xdr:from>
    <xdr:to>
      <xdr:col>12</xdr:col>
      <xdr:colOff>28575</xdr:colOff>
      <xdr:row>16</xdr:row>
      <xdr:rowOff>56197</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2" name="Internal / External">
              <a:extLst xmlns:a="http://schemas.openxmlformats.org/drawingml/2006/main">
                <a:ext uri="{FF2B5EF4-FFF2-40B4-BE49-F238E27FC236}">
                  <a16:creationId xmlns:a16="http://schemas.microsoft.com/office/drawing/2014/main" id="{5F28CF04-9D7F-4957-897A-F8AD12A51A45}"/>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Internal / External"/>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7524750" y="400050"/>
              <a:ext cx="1828800" cy="2524125"/>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190314</xdr:colOff>
      <xdr:row>2</xdr:row>
      <xdr:rowOff>22860</xdr:rowOff>
    </xdr:from>
    <xdr:to>
      <xdr:col>18</xdr:col>
      <xdr:colOff>388302</xdr:colOff>
      <xdr:row>16</xdr:row>
      <xdr:rowOff>101917</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3" name="CONDITION RANK">
              <a:extLst xmlns:a="http://schemas.openxmlformats.org/drawingml/2006/main">
                <a:ext uri="{FF2B5EF4-FFF2-40B4-BE49-F238E27FC236}">
                  <a16:creationId xmlns:a16="http://schemas.microsoft.com/office/drawing/2014/main" id="{1BAD4D11-3540-409B-BBAB-DB83432F8ED5}"/>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CONDITION RANK"/>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27372129" y="392974"/>
              <a:ext cx="1830977" cy="2484392"/>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199523</xdr:colOff>
      <xdr:row>14</xdr:row>
      <xdr:rowOff>16192</xdr:rowOff>
    </xdr:from>
    <xdr:to>
      <xdr:col>18</xdr:col>
      <xdr:colOff>394441</xdr:colOff>
      <xdr:row>27</xdr:row>
      <xdr:rowOff>78105</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4" name="Internal / External 1">
              <a:extLst xmlns:a="http://schemas.openxmlformats.org/drawingml/2006/main">
                <a:ext uri="{FF2B5EF4-FFF2-40B4-BE49-F238E27FC236}">
                  <a16:creationId xmlns:a16="http://schemas.microsoft.com/office/drawing/2014/main" id="{36572CF5-C782-4707-880C-BEA54F2EC87C}"/>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Internal / External 1"/>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27380837" y="2607128"/>
              <a:ext cx="1828800" cy="2466975"/>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MAGR3308\OneDrive%20Corp\OneDrive%20-%20Atkins%20Ltd\Desktop\Alvaston%20Junior%20Survey%20data%20combined%20TES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2016-17/Education%202017/Alvaston%20Infant%20and%20Nursery/Final%20data/Alvaston%20Infant%20and%20Nursery%20data%20GMA%20TEST.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Pear%20Tree%20Infant%20School/M+E/Condition%20Survey%20%20-%20Dale%20Community.xls"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Condition entry sheet"/>
      <sheetName val="Data Check"/>
      <sheetName val="Condition rota"/>
      <sheetName val="Sheet1"/>
      <sheetName val="Master Sheet"/>
      <sheetName val="Edit 1 - Full Project"/>
      <sheetName val="Edit 2 - M&amp;E"/>
      <sheetName val="Edit 3 - Windows and Roof"/>
    </sheetNames>
    <sheetDataSet>
      <sheetData sheetId="0">
        <row r="2">
          <cell r="Y2">
            <v>0</v>
          </cell>
        </row>
      </sheetData>
      <sheetData sheetId="1" refreshError="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3No wash hand basin</v>
          </cell>
          <cell r="N4" t="str">
            <v>Redecorate</v>
          </cell>
          <cell r="Q4" t="str">
            <v>m</v>
          </cell>
          <cell r="S4" t="str">
            <v>CJR Midlands</v>
          </cell>
        </row>
        <row r="5">
          <cell r="A5">
            <v>3</v>
          </cell>
          <cell r="F5" t="str">
            <v>D</v>
          </cell>
          <cell r="G5">
            <v>4</v>
          </cell>
          <cell r="K5" t="str">
            <v>E004</v>
          </cell>
          <cell r="L5" t="str">
            <v> 4No wash hand basin</v>
          </cell>
          <cell r="N5" t="str">
            <v>Clean</v>
          </cell>
          <cell r="Q5" t="str">
            <v>Each</v>
          </cell>
          <cell r="S5" t="str">
            <v>Richard Samuel-Perry</v>
          </cell>
        </row>
        <row r="6">
          <cell r="A6">
            <v>4</v>
          </cell>
          <cell r="K6" t="str">
            <v>E005</v>
          </cell>
          <cell r="L6" t="str">
            <v> 5No wash hand basin</v>
          </cell>
          <cell r="N6" t="str">
            <v>Demolish</v>
          </cell>
          <cell r="Q6" t="str">
            <v>nr</v>
          </cell>
          <cell r="S6" t="str">
            <v>Faithful and Gould</v>
          </cell>
        </row>
        <row r="7">
          <cell r="A7">
            <v>5</v>
          </cell>
          <cell r="K7" t="str">
            <v>E006</v>
          </cell>
          <cell r="L7" t="str">
            <v>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refreshError="1"/>
      <sheetData sheetId="4">
        <row r="15">
          <cell r="F15">
            <v>143000</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Condition entry sheet"/>
      <sheetName val="Data Check"/>
      <sheetName val="Condition rota"/>
      <sheetName val="Sheet1"/>
      <sheetName val="Master Sheet"/>
      <sheetName val="Edit 1 - Full Project Works"/>
      <sheetName val="Edit 2 - M&amp;E "/>
      <sheetName val="Edit 3 - Windows and Roofs"/>
      <sheetName val="Edit 1 - Full Project Works (2)"/>
    </sheetNames>
    <sheetDataSet>
      <sheetData sheetId="0"/>
      <sheetData sheetId="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3No wash hand basin</v>
          </cell>
          <cell r="N4" t="str">
            <v>Redecorate</v>
          </cell>
          <cell r="Q4" t="str">
            <v>m</v>
          </cell>
          <cell r="S4" t="str">
            <v>CJR Midlands</v>
          </cell>
        </row>
        <row r="5">
          <cell r="A5">
            <v>3</v>
          </cell>
          <cell r="F5" t="str">
            <v>D</v>
          </cell>
          <cell r="G5">
            <v>4</v>
          </cell>
          <cell r="K5" t="str">
            <v>E004</v>
          </cell>
          <cell r="L5" t="str">
            <v> 4No wash hand basin</v>
          </cell>
          <cell r="N5" t="str">
            <v>Clean</v>
          </cell>
          <cell r="Q5" t="str">
            <v>Each</v>
          </cell>
          <cell r="S5" t="str">
            <v>Richard Samuel-Perry</v>
          </cell>
        </row>
        <row r="6">
          <cell r="A6">
            <v>4</v>
          </cell>
          <cell r="K6" t="str">
            <v>E005</v>
          </cell>
          <cell r="L6" t="str">
            <v> 5No wash hand basin</v>
          </cell>
          <cell r="N6" t="str">
            <v>Demolish</v>
          </cell>
          <cell r="Q6" t="str">
            <v>nr</v>
          </cell>
          <cell r="S6" t="str">
            <v>Faithful and Gould</v>
          </cell>
        </row>
        <row r="7">
          <cell r="A7">
            <v>5</v>
          </cell>
          <cell r="K7" t="str">
            <v>E006</v>
          </cell>
          <cell r="L7" t="str">
            <v>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Condition entry sheet"/>
      <sheetName val="Condition rota"/>
      <sheetName val="Sheet1"/>
    </sheetNames>
    <sheetDataSet>
      <sheetData sheetId="0"/>
      <sheetData sheetId="1">
        <row r="2">
          <cell r="E2" t="str">
            <v>A</v>
          </cell>
        </row>
        <row r="3">
          <cell r="E3" t="str">
            <v>B</v>
          </cell>
        </row>
        <row r="4">
          <cell r="E4" t="str">
            <v>C</v>
          </cell>
        </row>
        <row r="5">
          <cell r="E5" t="str">
            <v>D</v>
          </cell>
        </row>
        <row r="6">
          <cell r="E6" t="str">
            <v>E</v>
          </cell>
        </row>
        <row r="7">
          <cell r="E7" t="str">
            <v>F</v>
          </cell>
        </row>
        <row r="8">
          <cell r="E8" t="str">
            <v>G</v>
          </cell>
        </row>
        <row r="9">
          <cell r="E9" t="str">
            <v>H</v>
          </cell>
        </row>
        <row r="10">
          <cell r="E10" t="str">
            <v>I</v>
          </cell>
        </row>
        <row r="11">
          <cell r="E11" t="str">
            <v>J</v>
          </cell>
        </row>
        <row r="12">
          <cell r="E12" t="str">
            <v>K</v>
          </cell>
        </row>
        <row r="13">
          <cell r="E13" t="str">
            <v>L</v>
          </cell>
        </row>
        <row r="14">
          <cell r="E14" t="str">
            <v>M</v>
          </cell>
        </row>
        <row r="15">
          <cell r="E15" t="str">
            <v>N</v>
          </cell>
        </row>
        <row r="16">
          <cell r="E16" t="str">
            <v>O</v>
          </cell>
        </row>
        <row r="17">
          <cell r="E17" t="str">
            <v>P</v>
          </cell>
        </row>
        <row r="18">
          <cell r="E18" t="str">
            <v>Q</v>
          </cell>
        </row>
        <row r="19">
          <cell r="E19" t="str">
            <v>R</v>
          </cell>
        </row>
        <row r="20">
          <cell r="E20" t="str">
            <v>S</v>
          </cell>
        </row>
        <row r="21">
          <cell r="E21" t="str">
            <v>T</v>
          </cell>
        </row>
        <row r="22">
          <cell r="E22" t="str">
            <v>U</v>
          </cell>
        </row>
        <row r="23">
          <cell r="E23" t="str">
            <v>V</v>
          </cell>
        </row>
        <row r="24">
          <cell r="E24" t="str">
            <v>W</v>
          </cell>
        </row>
        <row r="25">
          <cell r="E25" t="str">
            <v>X</v>
          </cell>
        </row>
        <row r="26">
          <cell r="E26" t="str">
            <v>Y</v>
          </cell>
        </row>
        <row r="27">
          <cell r="E27" t="str">
            <v>Z</v>
          </cell>
        </row>
        <row r="28">
          <cell r="E28" t="str">
            <v>AA</v>
          </cell>
        </row>
        <row r="29">
          <cell r="E29" t="str">
            <v>BB</v>
          </cell>
        </row>
        <row r="30">
          <cell r="E30" t="str">
            <v>CC</v>
          </cell>
        </row>
        <row r="31">
          <cell r="E31" t="str">
            <v>DD</v>
          </cell>
        </row>
        <row r="32">
          <cell r="E32" t="str">
            <v>EE</v>
          </cell>
        </row>
        <row r="33">
          <cell r="E33" t="str">
            <v>FF</v>
          </cell>
        </row>
        <row r="34">
          <cell r="E34" t="str">
            <v>GG</v>
          </cell>
        </row>
        <row r="35">
          <cell r="E35" t="str">
            <v>HH</v>
          </cell>
        </row>
        <row r="36">
          <cell r="E36" t="str">
            <v>II</v>
          </cell>
        </row>
        <row r="37">
          <cell r="E37" t="str">
            <v>JJ</v>
          </cell>
        </row>
        <row r="38">
          <cell r="E38" t="str">
            <v>KK</v>
          </cell>
        </row>
        <row r="39">
          <cell r="E39" t="str">
            <v>LL</v>
          </cell>
        </row>
        <row r="40">
          <cell r="E40" t="str">
            <v>MM</v>
          </cell>
        </row>
        <row r="41">
          <cell r="E41" t="str">
            <v>NN</v>
          </cell>
        </row>
        <row r="42">
          <cell r="E42" t="str">
            <v>OO</v>
          </cell>
        </row>
        <row r="43">
          <cell r="E43" t="str">
            <v>PP</v>
          </cell>
        </row>
        <row r="44">
          <cell r="E44" t="str">
            <v>QQ</v>
          </cell>
        </row>
        <row r="45">
          <cell r="E45" t="str">
            <v>RR</v>
          </cell>
        </row>
        <row r="46">
          <cell r="E46" t="str">
            <v>SS</v>
          </cell>
        </row>
        <row r="47">
          <cell r="E47" t="str">
            <v>TT</v>
          </cell>
        </row>
        <row r="48">
          <cell r="E48" t="str">
            <v>UU</v>
          </cell>
        </row>
        <row r="49">
          <cell r="E49" t="str">
            <v>VV</v>
          </cell>
        </row>
        <row r="50">
          <cell r="E50" t="str">
            <v>WW</v>
          </cell>
        </row>
        <row r="51">
          <cell r="E51" t="str">
            <v>XX</v>
          </cell>
        </row>
        <row r="52">
          <cell r="E52" t="str">
            <v>YY</v>
          </cell>
        </row>
        <row r="53">
          <cell r="E53" t="str">
            <v>ZZ</v>
          </cell>
        </row>
      </sheetData>
      <sheetData sheetId="2"/>
    </sheetDataSet>
  </externalBook>
</externalLink>
</file>

<file path=xl/pivotCache/_rels/pivotCacheDefinition1.xml.rels><?xml version="1.0" encoding="utf-8" standalone="yes"?><Relationships xmlns="http://schemas.openxmlformats.org/package/2006/relationships"><Relationship Id="rId1" Type="http://schemas.openxmlformats.org/officeDocument/2006/relationships/pivotCacheRecords" Target="/xl/pivotCache/pivotCacheRecords1.xml" /></Relationships>
</file>

<file path=xl/pivotCache/pivotCacheDefinition1.xml><?xml version="1.0" encoding="utf-8"?>
<pivotCacheDefinition xmlns:d1p1="http://schemas.openxmlformats.org/officeDocument/2006/relationships" xmlns="http://schemas.openxmlformats.org/spreadsheetml/2006/main" d1p1:id="rId1" refreshedBy="Sommerville, Richard" refreshedDate="43186.499083912036" createdVersion="3" refreshedVersion="3" minRefreshableVersion="3" missingItemsLimit="0" recordCount="0">
  <cacheSource type="worksheet">
    <worksheetSource ref="A16:AE7845" sheet="Fabric Survey"/>
  </cacheSource>
  <cacheFields count="31">
    <cacheField name="Internal / External" numFmtId="0">
      <sharedItems containsBlank="1">
        <s v="Internal"/>
        <s v="External"/>
        <m/>
      </sharedItems>
    </cacheField>
    <cacheField name="Building " numFmtId="0">
      <sharedItems containsBlank="1"/>
    </cacheField>
    <cacheField name="Room No. / Name" numFmtId="0">
      <sharedItems containsBlank="1"/>
    </cacheField>
    <cacheField name="Floor" numFmtId="0">
      <sharedItems containsBlank="1"/>
    </cacheField>
    <cacheField name="Element" numFmtId="1">
      <sharedItems containsString="0" containsBlank="1" containsNumber="1" containsInteger="1"/>
    </cacheField>
    <cacheField name="Element2" numFmtId="0">
      <sharedItems containsBlank="1"/>
    </cacheField>
    <cacheField name="Element group" numFmtId="0">
      <sharedItems containsString="0" containsBlank="1" containsNumber="1" containsInteger="1"/>
    </cacheField>
    <cacheField name="Element group2" numFmtId="0">
      <sharedItems containsBlank="1">
        <s v="Ceiling Finishes"/>
        <s v="Wall Finishes"/>
        <s v="Floor Finishes"/>
        <s v="Door"/>
        <s v="Ironmongery"/>
        <s v="Joinery"/>
        <s v="Decorations"/>
        <s v="FF&amp;E"/>
        <s v="Sink "/>
        <s v="Internal glazing"/>
        <s v="#N/A"/>
        <s v="Vanity Unit"/>
        <s v="Other"/>
        <s v="WC"/>
        <s v="Urinal"/>
        <s v="Cubicles "/>
        <s v="IPS"/>
        <s v="Hard Landscaping "/>
        <s v="Soft Landscaping"/>
        <s v="Car Parks"/>
        <s v="Bollards "/>
        <s v="Roofs - pitched"/>
        <s v="Roofs - Flat"/>
        <s v="Roof Drainage"/>
        <s v="Roof Lights"/>
        <s v="Wall structure"/>
        <s v="Wall Finish"/>
        <s v="Fascia's / soffits"/>
        <s v="Ground Floor"/>
        <s v="Upper Floors"/>
        <s v="Windows (inc grilles/louvres)"/>
        <s v="Doors"/>
        <s v="Frame"/>
        <s v="Roof frame"/>
        <s v="External canopies / structures"/>
        <s v="Balustrades &amp; Handrails"/>
        <s v="Fencing &amp; Security"/>
        <s v="Heating Plant &amp; Auxiliaries"/>
        <s v="Heating Distribution "/>
        <s v="Heating Controls"/>
        <s v="Fuel Services"/>
        <s v="Hot &amp; Cold Water Distribution Services"/>
        <s v="Hot Water Plant &amp; Equipment "/>
        <s v="Mechanical Ventilation"/>
        <s v="Comfort Cooling "/>
        <s v="Sub-Main Distribution"/>
        <s v="Lighting Systems"/>
        <s v="Mains Power Supplies"/>
        <s v="Power Generation"/>
        <s v=" Protection Systems"/>
        <s v="Miscellaneous Mechanical Equipment &amp; Plant"/>
        <s v="Communication System "/>
        <s v="Miscellaneous Electrical  Equipment &amp; Plant"/>
        <s v="Lifting Equipment "/>
        <s v="Cold Water Plant &amp; Equipment "/>
        <s v="Foundations"/>
        <m/>
      </sharedItems>
    </cacheField>
    <cacheField name="Sub element group" numFmtId="0">
      <sharedItems containsString="0" containsBlank="1" containsNumber="1" containsInteger="1"/>
    </cacheField>
    <cacheField name="Sub element group2" numFmtId="0">
      <sharedItems containsBlank="1">
        <s v="Mineral fibre suspended ceiling tiles 600 x 600 "/>
        <s v="Plaster on Brick/Block"/>
        <s v="Carpet Tile"/>
        <s v="Solid veneer faced timber door (Single) with vision panel"/>
        <s v="Ironmongery (general item) "/>
        <s v="Door Lever"/>
        <s v="Timber skirting"/>
        <s v="Timber dado / picture rail"/>
        <s v="Emulsion paint finish to walls"/>
        <s v="Dumb waiter"/>
        <s v="Barrier Matting"/>
        <s v="Suspended Ceiling Tile - Metal "/>
        <s v="Timber / MDF architraves"/>
        <s v="Laminate worktop on metal legs"/>
        <s v="Vinyl tiles"/>
        <s v="Solid veneer faced timber door (Single)"/>
        <s v="Cleaners sink (Belfast etc)"/>
        <s v="Lever handle"/>
        <s v="Timber sub frame / sill / general surfaces"/>
        <s v="Blinds"/>
        <s v="Ply boxing"/>
        <s v="Exposed underside of stair"/>
        <s v="Emulsion paint finish to Ceiling"/>
        <s v="Solid veneer faced timber door (Double) with vision panel"/>
        <s v="Softwood Timber "/>
        <s v="Worktop &amp; units"/>
        <s v="Metal handrail"/>
        <s v="#N/A"/>
        <s v="Raised access tiles"/>
        <s v="Ceramic Wall Tiles"/>
        <s v="Quarry Tiles"/>
        <s v="Decoration of timber surfaces"/>
        <s v="High Pressure Laminated Chipboard"/>
        <s v="Showers"/>
        <s v="Benches"/>
        <s v="Built in cupboards etc"/>
        <s v="Vitreous China "/>
        <s v="Metal / timber stud with plasterboard"/>
        <s v="Joinery decorations (architraves, skirting)"/>
        <s v="Hollow core door (Single)"/>
        <s v="Sheet Vinyl (slip resistant)"/>
        <s v="Fire door furniture"/>
        <s v="Timber staircase"/>
        <s v="Pre-finished panels"/>
        <s v="Door closer"/>
        <s v="Metal frame"/>
        <s v="Exposed Concrete"/>
        <s v="Timber deck"/>
        <s v="Brickwork"/>
        <s v="Shelfing"/>
        <s v="Carpet Sheet"/>
        <s v="Laminated reception desk"/>
        <s v="Reception glazing (aluminium framed)"/>
        <s v="Pull handles"/>
        <s v="Aluminium fully glazed door"/>
        <s v="MDF / Ply panels above window"/>
        <s v="Vinyl tile (blistered)"/>
        <s v="Glazed Double Leaf"/>
        <s v="Panelling to radiator"/>
        <s v="Timber surround to rooflight"/>
        <s v="Floor mounted fixed timber seating with metal frame"/>
        <s v="Ceramic tiles"/>
        <s v="Grab Rails - Vertical "/>
        <s v="Grab Rails - Drop down"/>
        <s v="Hand Rails"/>
        <s v="Sheet Vinyl"/>
        <s v="Kitchen Units"/>
        <s v="Solid veneer faced timber door (Single+Half) with vision panel"/>
        <s v="Door decorations (internal)"/>
        <s v="Mineral fibre suspended ceiling tiles 600 x 1200 "/>
        <s v="Concrete"/>
        <s v="Hessian wall panels"/>
        <s v="Floor Paint"/>
        <s v="Glazed partitions"/>
        <s v="Benching"/>
        <s v="Fixed laminate Worktop / desking"/>
        <s v="Stainless Steel "/>
        <s v="Kitchen units with laminate worktops"/>
        <s v="Fixed base timber units"/>
        <s v="Acoustic Wall Panels"/>
        <s v="Softwood timber (veneer)"/>
        <s v="Floor mounted seat and counter"/>
        <s v="Metal suspended ceiling tiles 600x1200"/>
        <s v="Steel security door / cell door"/>
        <s v="Metal wall panels"/>
        <s v="Timber cubicle door"/>
        <s v="Metal shower"/>
        <s v="Plasterboard &amp; Skim finish"/>
        <s v="Rooflight with metal frame"/>
        <s v="Fixed wooden bed (vandalised wooden tops)"/>
        <s v="Hollow Core door single (with vision panel)"/>
        <s v="Metal joinery"/>
        <s v="Dumbwaiter lift"/>
        <s v="Blockwork"/>
        <s v="Exposed Soffit"/>
        <s v="Softwood Timber (painted) "/>
        <s v="Timber boarding"/>
        <s v="Timber boarding (raised floor)"/>
        <s v="MDF Boards"/>
        <s v="Bulkhead (tiles)"/>
        <s v="Tarmacadam"/>
        <s v="Block Paving"/>
        <s v="Paving Slabs"/>
        <s v="Shrubs &amp; Bushes"/>
        <s v="Grass"/>
        <s v="Profile metal sheeting"/>
        <s v="Built up felt systems"/>
        <s v="Pressed Metal Gutters &amp; Downpipes"/>
        <s v="Clearing of gutters"/>
        <s v="Polycarbonate roof light"/>
        <s v="Profile sheet cladding"/>
        <s v="Polyester protective coating to cladding"/>
        <s v="Metal columns"/>
        <s v="General metal surfaces"/>
        <s v="Concrete columns"/>
        <s v="Cementitious boarded soffits"/>
        <s v="Ground bearing floor slab"/>
        <s v="Cast In-situ Concrete"/>
        <s v="Metal"/>
        <s v="PVCu Double Glazed Unit"/>
        <s v="Powder Coated Aluminium"/>
        <s v="Timber doors"/>
        <s v="Concrete "/>
        <s v="Steel"/>
        <s v="Canopies fixed to block"/>
        <s v="Palisade fencing "/>
        <s v="Brickwork boundary walls"/>
        <s v="Steel security gates"/>
        <s v="Gas fired boiler 100kw - 300kw"/>
        <s v="Flue Systems (stainless steel 200 kw boiler)"/>
        <s v="Commercial Circulating Pump (Single or dual type)"/>
        <s v="Heating Distribution Pipework "/>
        <s v="Heating Services thermal insulation "/>
        <s v="Plant Manual Isolation Valves"/>
        <s v="Motorised Actuators"/>
        <s v="Control Panels"/>
        <s v="Motorised Control Valves"/>
        <s v="Gas distribution pipework "/>
        <s v="Fuel shut-off valves"/>
        <s v="Hot and Cold Water Pipework systems"/>
        <s v="Hot &amp; Cold Water Services thermal insulation "/>
        <s v="Circulating Pumps "/>
        <s v="Gas fired hot water heaters"/>
        <s v="Packaged Air handling units"/>
        <s v="Galvanised Ductwork Systems"/>
        <s v="Centrifugal fans"/>
        <s v="Ductwork thermal insulation"/>
        <s v="External louvres steel painted"/>
        <s v="Humidifier"/>
        <s v="Refrigerant pipework systems"/>
        <s v="Condensate pipework system"/>
        <s v="Sub distribution wiring and containment systems "/>
        <s v="Fixed appliance power supplies/ isolators (Spurs)"/>
        <s v="Emergency lighting (inc key switch) "/>
        <s v="Lighting and luminaires (internal)"/>
        <s v="Fuel storage tank."/>
        <s v="LV switchgear (internal)"/>
        <s v="Main supply switchgear "/>
        <s v="SWA mains/sub distribution cables. "/>
        <s v="Earth bonding (Primary)"/>
        <s v="Electricity Meter &amp; Measurement"/>
        <s v="Standby generator plus prime mover"/>
        <s v="Fire Alarm Installations (inc, call points, sounders and detection) "/>
        <s v="Petrol &amp; Diesel Storage and Pumps"/>
        <s v="Lighting and luminaires (external)"/>
        <s v="Water Boilers - (tea points) "/>
        <s v="Kitchen Extract canopies/ Hoods (average)"/>
        <s v="Television and satellite systems"/>
        <s v="Kitchen (cooking and support systems)"/>
        <s v="Computer room air conditioning"/>
        <s v="Lift Plant &amp; Controls"/>
        <s v="Water Meter &amp; Measurement"/>
        <s v="Fuel Meter &amp; Measurement"/>
        <s v="Air-to-air commercial Heat pumps"/>
        <s v="Radiators. "/>
        <s v="Fan Convectors"/>
        <s v="Natural Convectors"/>
        <s v="LTHW Warm air heaters"/>
        <s v="Electric Heaters."/>
        <s v="Shower mixer and head"/>
        <s v="Local extract fans"/>
        <s v="Cold Water Storage Tanks "/>
        <s v="Fire Dampers  "/>
        <s v="Grilles and diffusers "/>
        <s v="Distribution boards (critical) "/>
        <s v="Distribution boards (Non critical)"/>
        <s v="Communication systems"/>
        <s v="Public address systems"/>
        <s v="Switched socket outlet (SSO)"/>
        <m/>
        <s v="Terrazzo"/>
        <s v="Other"/>
        <s v="Roller racking"/>
      </sharedItems>
    </cacheField>
    <cacheField name="Unit rate" numFmtId="0">
      <sharedItems containsBlank="1"/>
    </cacheField>
    <cacheField name="Item quantity" numFmtId="0">
      <sharedItems containsString="0" containsBlank="1" containsNumber="1" containsInteger="0"/>
    </cacheField>
    <cacheField name="Standard Rate" numFmtId="0">
      <sharedItems containsString="0" containsBlank="1" containsNumber="1" containsInteger="0"/>
    </cacheField>
    <cacheField name="CONDITION RANK" numFmtId="0">
      <sharedItems containsBlank="1">
        <s v="B"/>
        <s v="C"/>
        <m/>
        <s v="D"/>
        <s v="A"/>
      </sharedItems>
    </cacheField>
    <cacheField name="Typical Life from new (YEARS)" numFmtId="0">
      <sharedItems containsString="0" containsBlank="1" containsNumber="1" containsInteger="1"/>
    </cacheField>
    <cacheField name="Estimated Remaining Useful Design Life (YEARS)" numFmtId="0">
      <sharedItems containsString="0" containsBlank="1" containsNumber="1" containsInteger="1"/>
    </cacheField>
    <cacheField name="Cost" numFmtId="0">
      <sharedItems containsString="0" containsBlank="1" containsNumber="1" containsInteger="0"/>
    </cacheField>
    <cacheField name="Disrepair Narrative / General Comments" numFmtId="0">
      <sharedItems containsBlank="1"/>
    </cacheField>
    <cacheField name="Remedial Works" numFmtId="0">
      <sharedItems containsBlank="1"/>
    </cacheField>
    <cacheField name="Photo ref: (Applied to &quot;C&quot; or &quot;D&quot; ratings i.e.. Cx or Dx) " numFmtId="0">
      <sharedItems containsBlank="1"/>
    </cacheField>
    <cacheField name="Consequence Score (1-5)" numFmtId="0">
      <sharedItems containsString="0" containsBlank="1" containsNumber="1" containsInteger="1"/>
    </cacheField>
    <cacheField name="Likelihood Score (1-4)" numFmtId="0">
      <sharedItems containsString="0" containsBlank="1" containsNumber="1" containsInteger="1"/>
    </cacheField>
    <cacheField name="SCORE RANGE" numFmtId="0">
      <sharedItems containsString="0" containsBlank="1" containsNumber="1" containsInteger="1"/>
    </cacheField>
    <cacheField name="RISK RANKING" numFmtId="0">
      <sharedItems containsBlank="1">
        <s v=""/>
        <s v="MODERATE"/>
        <s v="LOW"/>
        <m/>
        <s v="SIGNIFICANT"/>
      </sharedItems>
    </cacheField>
    <cacheField name="Year 1 - 2018/19" numFmtId="165">
      <sharedItems containsString="0" containsBlank="1" containsNumber="1" containsInteger="0"/>
    </cacheField>
    <cacheField name="Year 2 - 2019/20" numFmtId="165">
      <sharedItems containsString="0" containsBlank="1" containsNumber="1" containsInteger="0"/>
    </cacheField>
    <cacheField name="Year 3 - 2020/21" numFmtId="165">
      <sharedItems containsString="0" containsBlank="1" containsNumber="1" containsInteger="0"/>
    </cacheField>
    <cacheField name="Year 4 - 2021/22" numFmtId="165">
      <sharedItems containsString="0" containsBlank="1" containsNumber="1" containsInteger="0"/>
    </cacheField>
    <cacheField name="Year 5 - 2022/23" numFmtId="165">
      <sharedItems containsString="0" containsBlank="1" containsNumber="1" containsInteger="0"/>
    </cacheField>
    <cacheField name="Total" numFmtId="165">
      <sharedItems containsString="0" containsBlank="1" containsNumber="1" containsInteger="0"/>
    </cacheField>
    <cacheField name="General Comments" numFmtId="0">
      <sharedItems containsBlank="1"/>
    </cacheField>
  </cacheFields>
  <extLst xmlns="http://schemas.openxmlformats.org/spreadsheetml/2006/main">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file>

<file path=xl/pivotTables/_rels/pivotTable1.xml.rels><?xml version="1.0" encoding="utf-8" standalone="yes"?><Relationships xmlns="http://schemas.openxmlformats.org/package/2006/relationships"><Relationship Id="rId1" Type="http://schemas.openxmlformats.org/officeDocument/2006/relationships/pivotCacheDefinition" Target="/xl/pivotCache/pivotCacheDefinition1.xml" /></Relationships>
</file>

<file path=xl/pivotTables/_rels/pivotTable2.xml.rels><?xml version="1.0" encoding="utf-8" standalone="yes"?><Relationships xmlns="http://schemas.openxmlformats.org/package/2006/relationships"><Relationship Id="rId1" Type="http://schemas.openxmlformats.org/officeDocument/2006/relationships/pivotCacheDefinition" Target="/xl/pivotCache/pivotCacheDefinition1.xml" /></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outline="1" outlineData="1" createdVersion="6" updatedVersion="6" minRefreshableVersion="3" dataCaption="Values" useAutoFormatting="1" itemPrintTitles="1" indent="0" multipleFieldFilters="0">
  <location ref="O3:Q171" colPageCount="1" rowPageCount="1" firstHeaderRow="0" firstDataRow="1" firstDataCol="1"/>
  <pivotFields>
    <pivotField showAll="0"/>
    <pivotField showAll="0"/>
    <pivotField showAll="0"/>
    <pivotField showAll="0"/>
    <pivotField showAll="0"/>
    <pivotField showAll="0"/>
    <pivotField showAll="0"/>
    <pivotField axis="axisRow" showAll="0">
      <items>
        <item x="49"/>
        <item x="35"/>
        <item x="20"/>
        <item x="19"/>
        <item x="0"/>
        <item x="54"/>
        <item x="44"/>
        <item x="51"/>
        <item x="15"/>
        <item x="6"/>
        <item x="3"/>
        <item x="31"/>
        <item x="34"/>
        <item x="27"/>
        <item x="36"/>
        <item x="7"/>
        <item x="2"/>
        <item x="55"/>
        <item x="32"/>
        <item x="40"/>
        <item x="28"/>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t="default"/>
      </items>
    </pivotField>
    <pivotField showAll="0"/>
    <pivotField axis="axisRow" showAll="0">
      <items>
        <item x="27"/>
        <item x="189"/>
        <item x="0"/>
        <item x="1"/>
        <item x="2"/>
        <item x="3"/>
        <item x="4"/>
        <item x="6"/>
        <item x="191" m="1"/>
        <item x="8"/>
        <item x="190" m="1"/>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x="192" m="1"/>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howAll="0"/>
    <pivotField showAll="0"/>
    <pivotField showAll="0"/>
    <pivotField showAll="0"/>
    <pivotField showAll="0"/>
    <pivotField showAll="0"/>
    <pivotField showAll="0"/>
    <pivotField showAll="0"/>
    <pivotField showAll="0"/>
    <pivotField showAll="0"/>
    <pivotField showAll="0" dataField="1"/>
    <pivotField showAll="0" dataField="1"/>
    <pivotField showAll="0"/>
    <pivotField axis="axisRow" showAll="0">
      <items>
        <item x="0"/>
        <item x="1"/>
        <item x="3"/>
        <item x="2"/>
        <item x="4"/>
        <item t="default"/>
      </items>
    </pivotField>
    <pivotField showAll="0"/>
    <pivotField showAll="0"/>
    <pivotField showAll="0"/>
    <pivotField showAll="0"/>
    <pivotField showAll="0"/>
    <pivotField showAll="0"/>
    <pivotField showAll="0"/>
  </pivotFields>
  <rowFields>
    <field x="7"/>
    <field x="9"/>
    <field x="23"/>
  </rowFields>
  <rowItems xmlns="http://schemas.openxmlformats.org/spreadsheetml/2006/main" count="168">
    <i>
      <x v="4"/>
    </i>
    <i r="1">
      <x v="2"/>
    </i>
    <i r="2">
      <x v="1"/>
    </i>
    <i r="2">
      <x v="3"/>
    </i>
    <i t="default" r="1">
      <x v="2"/>
    </i>
    <i r="1">
      <x v="15"/>
    </i>
    <i r="2">
      <x v="1"/>
    </i>
    <i r="2">
      <x v="3"/>
    </i>
    <i t="default" r="1">
      <x v="15"/>
    </i>
    <i r="1">
      <x v="73"/>
    </i>
    <i r="2">
      <x v="1"/>
    </i>
    <i t="default" r="1">
      <x v="73"/>
    </i>
    <i r="1">
      <x v="103"/>
    </i>
    <i r="2">
      <x v="1"/>
    </i>
    <i t="default" r="1">
      <x v="103"/>
    </i>
    <i t="default">
      <x v="4"/>
    </i>
    <i>
      <x v="6"/>
    </i>
    <i r="1">
      <x v="172"/>
    </i>
    <i r="2">
      <x v="3"/>
    </i>
    <i t="default" r="1">
      <x v="172"/>
    </i>
    <i t="default">
      <x v="6"/>
    </i>
    <i>
      <x v="8"/>
    </i>
    <i r="1">
      <x v="35"/>
    </i>
    <i r="2">
      <x v="1"/>
    </i>
    <i r="2">
      <x v="3"/>
    </i>
    <i t="default" r="1">
      <x v="35"/>
    </i>
    <i t="default">
      <x v="8"/>
    </i>
    <i>
      <x v="9"/>
    </i>
    <i r="1">
      <x v="9"/>
    </i>
    <i r="2">
      <x v="1"/>
    </i>
    <i r="2">
      <x v="3"/>
    </i>
    <i t="default" r="1">
      <x v="9"/>
    </i>
    <i r="1">
      <x v="26"/>
    </i>
    <i r="2">
      <x v="1"/>
    </i>
    <i t="default" r="1">
      <x v="26"/>
    </i>
    <i r="1">
      <x v="34"/>
    </i>
    <i r="2">
      <x v="3"/>
    </i>
    <i t="default" r="1">
      <x v="34"/>
    </i>
    <i r="1">
      <x v="41"/>
    </i>
    <i r="2">
      <x v="1"/>
    </i>
    <i r="2">
      <x v="3"/>
    </i>
    <i t="default" r="1">
      <x v="41"/>
    </i>
    <i r="1">
      <x v="63"/>
    </i>
    <i r="2">
      <x v="3"/>
    </i>
    <i t="default" r="1">
      <x v="63"/>
    </i>
    <i r="1">
      <x v="72"/>
    </i>
    <i r="2">
      <x v="3"/>
    </i>
    <i t="default" r="1">
      <x v="72"/>
    </i>
    <i r="1">
      <x v="76"/>
    </i>
    <i r="2">
      <x v="3"/>
    </i>
    <i t="default" r="1">
      <x v="76"/>
    </i>
    <i t="default">
      <x v="9"/>
    </i>
    <i>
      <x v="10"/>
    </i>
    <i r="1">
      <x v="5"/>
    </i>
    <i r="2">
      <x v="1"/>
    </i>
    <i t="default" r="1">
      <x v="5"/>
    </i>
    <i r="1">
      <x v="45"/>
    </i>
    <i r="2">
      <x v="4"/>
    </i>
    <i t="default" r="1">
      <x v="45"/>
    </i>
    <i t="default">
      <x v="10"/>
    </i>
    <i>
      <x v="15"/>
    </i>
    <i r="1">
      <x v="23"/>
    </i>
    <i r="2">
      <x v="1"/>
    </i>
    <i t="default" r="1">
      <x v="23"/>
    </i>
    <i t="default">
      <x v="15"/>
    </i>
    <i>
      <x v="16"/>
    </i>
    <i r="1">
      <x v="4"/>
    </i>
    <i r="2">
      <x v="1"/>
    </i>
    <i r="2">
      <x v="3"/>
    </i>
    <i t="default" r="1">
      <x v="4"/>
    </i>
    <i r="1">
      <x v="14"/>
    </i>
    <i r="2">
      <x v="1"/>
    </i>
    <i t="default" r="1">
      <x v="14"/>
    </i>
    <i r="1">
      <x v="18"/>
    </i>
    <i r="2">
      <x v="1"/>
    </i>
    <i r="2">
      <x v="3"/>
    </i>
    <i t="default" r="1">
      <x v="18"/>
    </i>
    <i r="1">
      <x v="31"/>
    </i>
    <i r="2">
      <x v="4"/>
    </i>
    <i t="default" r="1">
      <x v="31"/>
    </i>
    <i r="1">
      <x v="44"/>
    </i>
    <i r="2">
      <x v="1"/>
    </i>
    <i t="default" r="1">
      <x v="44"/>
    </i>
    <i r="1">
      <x v="54"/>
    </i>
    <i r="2">
      <x v="1"/>
    </i>
    <i r="2">
      <x v="3"/>
    </i>
    <i t="default" r="1">
      <x v="54"/>
    </i>
    <i r="1">
      <x v="60"/>
    </i>
    <i r="2">
      <x v="1"/>
    </i>
    <i t="default" r="1">
      <x v="60"/>
    </i>
    <i r="1">
      <x v="69"/>
    </i>
    <i r="2">
      <x v="1"/>
    </i>
    <i r="2">
      <x v="3"/>
    </i>
    <i t="default" r="1">
      <x v="69"/>
    </i>
    <i r="1">
      <x v="101"/>
    </i>
    <i r="2">
      <x v="1"/>
    </i>
    <i t="default" r="1">
      <x v="101"/>
    </i>
    <i t="default">
      <x v="16"/>
    </i>
    <i>
      <x v="28"/>
    </i>
    <i r="1">
      <x v="35"/>
    </i>
    <i r="2">
      <x v="1"/>
    </i>
    <i r="2">
      <x v="3"/>
    </i>
    <i t="default" r="1">
      <x v="35"/>
    </i>
    <i t="default">
      <x v="28"/>
    </i>
    <i>
      <x v="29"/>
    </i>
    <i r="1">
      <x v="6"/>
    </i>
    <i r="2">
      <x v="1"/>
    </i>
    <i r="2">
      <x v="3"/>
    </i>
    <i t="default" r="1">
      <x v="6"/>
    </i>
    <i r="1">
      <x v="11"/>
    </i>
    <i r="2">
      <x v="3"/>
    </i>
    <i t="default" r="1">
      <x v="11"/>
    </i>
    <i r="1">
      <x v="21"/>
    </i>
    <i r="2">
      <x v="3"/>
    </i>
    <i t="default" r="1">
      <x v="21"/>
    </i>
    <i r="1">
      <x v="48"/>
    </i>
    <i r="2">
      <x v="1"/>
    </i>
    <i t="default" r="1">
      <x v="48"/>
    </i>
    <i r="1">
      <x v="57"/>
    </i>
    <i r="2">
      <x v="3"/>
    </i>
    <i t="default" r="1">
      <x v="57"/>
    </i>
    <i t="default">
      <x v="29"/>
    </i>
    <i>
      <x v="30"/>
    </i>
    <i r="1">
      <x v="22"/>
    </i>
    <i r="2">
      <x v="1"/>
    </i>
    <i t="default" r="1">
      <x v="22"/>
    </i>
    <i r="1">
      <x v="24"/>
    </i>
    <i r="2">
      <x v="3"/>
    </i>
    <i t="default" r="1">
      <x v="24"/>
    </i>
    <i t="default">
      <x v="30"/>
    </i>
    <i>
      <x v="34"/>
    </i>
    <i r="1">
      <x v="148"/>
    </i>
    <i r="2">
      <x v="3"/>
    </i>
    <i t="default" r="1">
      <x v="148"/>
    </i>
    <i r="1">
      <x v="151"/>
    </i>
    <i r="2">
      <x v="3"/>
    </i>
    <i t="default" r="1">
      <x v="151"/>
    </i>
    <i t="default">
      <x v="34"/>
    </i>
    <i>
      <x v="44"/>
    </i>
    <i r="1">
      <x v="39"/>
    </i>
    <i r="2">
      <x v="1"/>
    </i>
    <i r="2">
      <x v="3"/>
    </i>
    <i t="default" r="1">
      <x v="39"/>
    </i>
    <i r="1">
      <x v="80"/>
    </i>
    <i r="2">
      <x v="1"/>
    </i>
    <i t="default" r="1">
      <x v="80"/>
    </i>
    <i t="default">
      <x v="44"/>
    </i>
    <i>
      <x v="49"/>
    </i>
    <i r="1">
      <x v="35"/>
    </i>
    <i r="2">
      <x v="1"/>
    </i>
    <i r="2">
      <x v="3"/>
    </i>
    <i t="default" r="1">
      <x v="35"/>
    </i>
    <i t="default">
      <x v="49"/>
    </i>
    <i>
      <x v="51"/>
    </i>
    <i r="1">
      <x v="3"/>
    </i>
    <i r="2">
      <x v="1"/>
    </i>
    <i r="2">
      <x v="3"/>
    </i>
    <i t="default" r="1">
      <x v="3"/>
    </i>
    <i r="1">
      <x v="75"/>
    </i>
    <i r="2">
      <x v="1"/>
    </i>
    <i t="default" r="1">
      <x v="75"/>
    </i>
    <i t="default">
      <x v="51"/>
    </i>
    <i>
      <x v="53"/>
    </i>
    <i r="1">
      <x v="39"/>
    </i>
    <i r="2">
      <x v="1"/>
    </i>
    <i t="default" r="1">
      <x v="39"/>
    </i>
    <i t="default">
      <x v="53"/>
    </i>
    <i t="grand">
      <x/>
    </i>
  </rowItems>
  <colFields>
    <field x="-2"/>
  </colFields>
  <colItems xmlns="http://schemas.openxmlformats.org/spreadsheetml/2006/main" count="2">
    <i>
      <x/>
    </i>
    <i i="1">
      <x v="1"/>
    </i>
  </colItems>
  <dataFields count="2">
    <dataField name="Average of Likelihood Score (1-4)" fld="21" subtotal="average" baseField="23" baseItem="3" numFmtId="0"/>
    <dataField name="Average of Consequence Score (1-5)" fld="20" subtotal="average" baseField="9" baseItem="5" numFmtId="0"/>
  </dataFields>
  <formats xmlns="http://schemas.openxmlformats.org/spreadsheetml/2006/main" count="128">
    <format dxfId="1900">
      <pivotArea dataOnly="0" labelOnly="1" outline="0" fieldPosition="0">
        <references count="1">
          <reference field="4294967294" count="1">
            <x v="0"/>
          </reference>
        </references>
      </pivotArea>
    </format>
    <format dxfId="1899">
      <pivotArea dataOnly="0" labelOnly="1" outline="0" fieldPosition="0">
        <references count="1">
          <reference field="4294967294" count="1">
            <x v="1"/>
          </reference>
        </references>
      </pivotArea>
    </format>
    <format dxfId="1898">
      <pivotArea collapsedLevelsAreSubtotals="1" fieldPosition="0">
        <references count="2">
          <reference field="9" count="1" selected="0">
            <x v="104"/>
          </reference>
          <reference field="23" count="1">
            <x v="4"/>
          </reference>
        </references>
      </pivotArea>
    </format>
    <format dxfId="1897">
      <pivotArea dataOnly="0" labelOnly="1" fieldPosition="0">
        <references count="2">
          <reference field="9" count="1" selected="0">
            <x v="104"/>
          </reference>
          <reference field="23" count="1">
            <x v="4"/>
          </reference>
        </references>
      </pivotArea>
    </format>
    <format dxfId="1896">
      <pivotArea collapsedLevelsAreSubtotals="1" fieldPosition="0">
        <references count="1">
          <reference field="9" count="1">
            <x v="104"/>
          </reference>
        </references>
      </pivotArea>
    </format>
    <format dxfId="1895">
      <pivotArea collapsedLevelsAreSubtotals="1" fieldPosition="0">
        <references count="2">
          <reference field="9" count="1" selected="0">
            <x v="104"/>
          </reference>
          <reference field="23" count="1">
            <x v="4"/>
          </reference>
        </references>
      </pivotArea>
    </format>
    <format dxfId="1894">
      <pivotArea collapsedLevelsAreSubtotals="1" fieldPosition="0">
        <references count="1">
          <reference field="9" count="1" defaultSubtotal="1">
            <x v="104"/>
          </reference>
        </references>
      </pivotArea>
    </format>
    <format dxfId="1893">
      <pivotArea dataOnly="0" labelOnly="1" fieldPosition="0">
        <references count="1">
          <reference field="9" count="1">
            <x v="104"/>
          </reference>
        </references>
      </pivotArea>
    </format>
    <format dxfId="1892">
      <pivotArea dataOnly="0" labelOnly="1" fieldPosition="0">
        <references count="1">
          <reference field="9" count="1" defaultSubtotal="1">
            <x v="104"/>
          </reference>
        </references>
      </pivotArea>
    </format>
    <format dxfId="1891">
      <pivotArea dataOnly="0" labelOnly="1" fieldPosition="0">
        <references count="2">
          <reference field="9" count="1" selected="0">
            <x v="104"/>
          </reference>
          <reference field="23" count="1">
            <x v="4"/>
          </reference>
        </references>
      </pivotArea>
    </format>
    <format dxfId="1890">
      <pivotArea collapsedLevelsAreSubtotals="1" fieldPosition="0">
        <references count="1">
          <reference field="9" count="1">
            <x v="105"/>
          </reference>
        </references>
      </pivotArea>
    </format>
    <format dxfId="1889">
      <pivotArea collapsedLevelsAreSubtotals="1" fieldPosition="0">
        <references count="2">
          <reference field="9" count="1" selected="0">
            <x v="105"/>
          </reference>
          <reference field="23" count="1">
            <x v="1"/>
          </reference>
        </references>
      </pivotArea>
    </format>
    <format dxfId="1888">
      <pivotArea collapsedLevelsAreSubtotals="1" fieldPosition="0">
        <references count="1">
          <reference field="9" count="1" defaultSubtotal="1">
            <x v="105"/>
          </reference>
        </references>
      </pivotArea>
    </format>
    <format dxfId="1887">
      <pivotArea dataOnly="0" labelOnly="1" fieldPosition="0">
        <references count="1">
          <reference field="9" count="1">
            <x v="105"/>
          </reference>
        </references>
      </pivotArea>
    </format>
    <format dxfId="1886">
      <pivotArea dataOnly="0" labelOnly="1" fieldPosition="0">
        <references count="1">
          <reference field="9" count="1" defaultSubtotal="1">
            <x v="105"/>
          </reference>
        </references>
      </pivotArea>
    </format>
    <format dxfId="1885">
      <pivotArea dataOnly="0" labelOnly="1" fieldPosition="0">
        <references count="2">
          <reference field="9" count="1" selected="0">
            <x v="105"/>
          </reference>
          <reference field="23" count="1">
            <x v="1"/>
          </reference>
        </references>
      </pivotArea>
    </format>
    <format dxfId="1884">
      <pivotArea collapsedLevelsAreSubtotals="1" fieldPosition="0">
        <references count="1">
          <reference field="9" count="1">
            <x v="114"/>
          </reference>
        </references>
      </pivotArea>
    </format>
    <format dxfId="1883">
      <pivotArea collapsedLevelsAreSubtotals="1" fieldPosition="0">
        <references count="2">
          <reference field="9" count="1" selected="0">
            <x v="114"/>
          </reference>
          <reference field="23" count="1">
            <x v="1"/>
          </reference>
        </references>
      </pivotArea>
    </format>
    <format dxfId="1882">
      <pivotArea collapsedLevelsAreSubtotals="1" fieldPosition="0">
        <references count="1">
          <reference field="9" count="1" defaultSubtotal="1">
            <x v="114"/>
          </reference>
        </references>
      </pivotArea>
    </format>
    <format dxfId="1881">
      <pivotArea dataOnly="0" labelOnly="1" fieldPosition="0">
        <references count="1">
          <reference field="9" count="1">
            <x v="114"/>
          </reference>
        </references>
      </pivotArea>
    </format>
    <format dxfId="1880">
      <pivotArea dataOnly="0" labelOnly="1" fieldPosition="0">
        <references count="1">
          <reference field="9" count="1" defaultSubtotal="1">
            <x v="114"/>
          </reference>
        </references>
      </pivotArea>
    </format>
    <format dxfId="1879">
      <pivotArea dataOnly="0" labelOnly="1" fieldPosition="0">
        <references count="2">
          <reference field="9" count="1" selected="0">
            <x v="114"/>
          </reference>
          <reference field="23" count="1">
            <x v="1"/>
          </reference>
        </references>
      </pivotArea>
    </format>
    <format dxfId="1878">
      <pivotArea dataOnly="0" labelOnly="1" fieldPosition="0">
        <references count="1">
          <reference field="9" count="1">
            <x v="106"/>
          </reference>
        </references>
      </pivotArea>
    </format>
    <format dxfId="1877">
      <pivotArea dataOnly="0" labelOnly="1" fieldPosition="0">
        <references count="1">
          <reference field="9" count="1" defaultSubtotal="1">
            <x v="106"/>
          </reference>
        </references>
      </pivotArea>
    </format>
    <format dxfId="1876">
      <pivotArea dataOnly="0" labelOnly="1" fieldPosition="0">
        <references count="2">
          <reference field="9" count="1" selected="0">
            <x v="106"/>
          </reference>
          <reference field="23" count="1">
            <x v="1"/>
          </reference>
        </references>
      </pivotArea>
    </format>
    <format dxfId="1875">
      <pivotArea dataOnly="0" labelOnly="1" fieldPosition="0">
        <references count="1">
          <reference field="9" count="1">
            <x v="110"/>
          </reference>
        </references>
      </pivotArea>
    </format>
    <format dxfId="1874">
      <pivotArea dataOnly="0" labelOnly="1" fieldPosition="0">
        <references count="1">
          <reference field="9" count="1" defaultSubtotal="1">
            <x v="110"/>
          </reference>
        </references>
      </pivotArea>
    </format>
    <format dxfId="1873">
      <pivotArea dataOnly="0" labelOnly="1" fieldPosition="0">
        <references count="2">
          <reference field="9" count="1" selected="0">
            <x v="110"/>
          </reference>
          <reference field="23" count="1">
            <x v="3"/>
          </reference>
        </references>
      </pivotArea>
    </format>
    <format dxfId="1872">
      <pivotArea dataOnly="0" labelOnly="1" fieldPosition="0">
        <references count="1">
          <reference field="9" count="1">
            <x v="112"/>
          </reference>
        </references>
      </pivotArea>
    </format>
    <format dxfId="1871">
      <pivotArea dataOnly="0" labelOnly="1" fieldPosition="0">
        <references count="1">
          <reference field="9" count="1" defaultSubtotal="1">
            <x v="112"/>
          </reference>
        </references>
      </pivotArea>
    </format>
    <format dxfId="1870">
      <pivotArea dataOnly="0" labelOnly="1" fieldPosition="0">
        <references count="2">
          <reference field="9" count="1" selected="0">
            <x v="112"/>
          </reference>
          <reference field="23" count="1">
            <x v="1"/>
          </reference>
        </references>
      </pivotArea>
    </format>
    <format dxfId="1869">
      <pivotArea dataOnly="0" labelOnly="1" fieldPosition="0">
        <references count="1">
          <reference field="9" count="1">
            <x v="52"/>
          </reference>
        </references>
      </pivotArea>
    </format>
    <format dxfId="1868">
      <pivotArea dataOnly="0" labelOnly="1" fieldPosition="0">
        <references count="1">
          <reference field="9" count="1" defaultSubtotal="1">
            <x v="52"/>
          </reference>
        </references>
      </pivotArea>
    </format>
    <format dxfId="1867">
      <pivotArea dataOnly="0" labelOnly="1" fieldPosition="0">
        <references count="2">
          <reference field="9" count="1" selected="0">
            <x v="52"/>
          </reference>
          <reference field="23" count="1">
            <x v="1"/>
          </reference>
        </references>
      </pivotArea>
    </format>
    <format dxfId="1866">
      <pivotArea collapsedLevelsAreSubtotals="1" fieldPosition="0">
        <references count="1">
          <reference field="9" count="1">
            <x v="30"/>
          </reference>
        </references>
      </pivotArea>
    </format>
    <format dxfId="1865">
      <pivotArea dataOnly="0" labelOnly="1" fieldPosition="0">
        <references count="1">
          <reference field="9" count="1">
            <x v="30"/>
          </reference>
        </references>
      </pivotArea>
    </format>
    <format dxfId="1864">
      <pivotArea collapsedLevelsAreSubtotals="1" fieldPosition="0">
        <references count="1">
          <reference field="9" count="1" defaultSubtotal="1">
            <x v="52"/>
          </reference>
        </references>
      </pivotArea>
    </format>
    <format dxfId="1863">
      <pivotArea dataOnly="0" labelOnly="1" fieldPosition="0">
        <references count="1">
          <reference field="9" count="1" defaultSubtotal="1">
            <x v="52"/>
          </reference>
        </references>
      </pivotArea>
    </format>
    <format dxfId="1862">
      <pivotArea collapsedLevelsAreSubtotals="1" fieldPosition="0">
        <references count="2">
          <reference field="9" count="1" selected="0">
            <x v="105"/>
          </reference>
          <reference field="23" count="1">
            <x v="1"/>
          </reference>
        </references>
      </pivotArea>
    </format>
    <format dxfId="1861">
      <pivotArea dataOnly="0" labelOnly="1" fieldPosition="0">
        <references count="2">
          <reference field="9" count="1" selected="0">
            <x v="105"/>
          </reference>
          <reference field="23" count="1">
            <x v="1"/>
          </reference>
        </references>
      </pivotArea>
    </format>
    <format dxfId="1860">
      <pivotArea collapsedLevelsAreSubtotals="1" fieldPosition="0">
        <references count="1">
          <reference field="9" count="1">
            <x v="110"/>
          </reference>
        </references>
      </pivotArea>
    </format>
    <format dxfId="1859">
      <pivotArea dataOnly="0" labelOnly="1" fieldPosition="0">
        <references count="1">
          <reference field="9" count="1">
            <x v="110"/>
          </reference>
        </references>
      </pivotArea>
    </format>
    <format dxfId="1858">
      <pivotArea collapsedLevelsAreSubtotals="1" fieldPosition="0">
        <references count="1">
          <reference field="9" count="1">
            <x v="118"/>
          </reference>
        </references>
      </pivotArea>
    </format>
    <format dxfId="1857">
      <pivotArea dataOnly="0" labelOnly="1" fieldPosition="0">
        <references count="1">
          <reference field="9" count="1">
            <x v="118"/>
          </reference>
        </references>
      </pivotArea>
    </format>
    <format dxfId="1856">
      <pivotArea collapsedLevelsAreSubtotals="1" fieldPosition="0">
        <references count="1">
          <reference field="9" count="1">
            <x v="124"/>
          </reference>
        </references>
      </pivotArea>
    </format>
    <format dxfId="1855">
      <pivotArea dataOnly="0" labelOnly="1" fieldPosition="0">
        <references count="1">
          <reference field="9" count="1">
            <x v="124"/>
          </reference>
        </references>
      </pivotArea>
    </format>
    <format dxfId="1854">
      <pivotArea collapsedLevelsAreSubtotals="1" fieldPosition="0">
        <references count="1">
          <reference field="9" count="1" defaultSubtotal="1">
            <x v="127"/>
          </reference>
        </references>
      </pivotArea>
    </format>
    <format dxfId="1853">
      <pivotArea dataOnly="0" labelOnly="1" fieldPosition="0">
        <references count="1">
          <reference field="9" count="1" defaultSubtotal="1">
            <x v="127"/>
          </reference>
        </references>
      </pivotArea>
    </format>
    <format dxfId="1852">
      <pivotArea collapsedLevelsAreSubtotals="1" fieldPosition="0">
        <references count="1">
          <reference field="7" count="1">
            <x v="3"/>
          </reference>
        </references>
      </pivotArea>
    </format>
    <format dxfId="1851">
      <pivotArea dataOnly="0" labelOnly="1" fieldPosition="0">
        <references count="1">
          <reference field="7" count="1">
            <x v="3"/>
          </reference>
        </references>
      </pivotArea>
    </format>
    <format dxfId="1850">
      <pivotArea collapsedLevelsAreSubtotals="1" fieldPosition="0">
        <references count="1">
          <reference field="7" count="1" defaultSubtotal="1">
            <x v="3"/>
          </reference>
        </references>
      </pivotArea>
    </format>
    <format dxfId="1849">
      <pivotArea dataOnly="0" labelOnly="1" fieldPosition="0">
        <references count="1">
          <reference field="7" count="1" defaultSubtotal="1">
            <x v="3"/>
          </reference>
        </references>
      </pivotArea>
    </format>
    <format dxfId="1848">
      <pivotArea collapsedLevelsAreSubtotals="1" fieldPosition="0">
        <references count="2">
          <reference field="7" count="1" selected="0">
            <x v="9"/>
          </reference>
          <reference field="9" count="1">
            <x v="115"/>
          </reference>
        </references>
      </pivotArea>
    </format>
    <format dxfId="1847">
      <pivotArea dataOnly="0" labelOnly="1" fieldPosition="0">
        <references count="2">
          <reference field="7" count="1" selected="0">
            <x v="9"/>
          </reference>
          <reference field="9" count="1">
            <x v="115"/>
          </reference>
        </references>
      </pivotArea>
    </format>
    <format dxfId="1846">
      <pivotArea collapsedLevelsAreSubtotals="1" fieldPosition="0">
        <references count="2">
          <reference field="7" count="1" selected="0">
            <x v="9"/>
          </reference>
          <reference field="9" count="1" defaultSubtotal="1">
            <x v="116"/>
          </reference>
        </references>
      </pivotArea>
    </format>
    <format dxfId="1845">
      <pivotArea dataOnly="0" labelOnly="1" fieldPosition="0">
        <references count="2">
          <reference field="7" count="1" selected="0">
            <x v="9"/>
          </reference>
          <reference field="9" count="1" defaultSubtotal="1">
            <x v="116"/>
          </reference>
        </references>
      </pivotArea>
    </format>
    <format dxfId="1844">
      <pivotArea collapsedLevelsAreSubtotals="1" fieldPosition="0">
        <references count="1">
          <reference field="7" count="1" defaultSubtotal="1">
            <x v="3"/>
          </reference>
        </references>
      </pivotArea>
    </format>
    <format dxfId="1843">
      <pivotArea dataOnly="0" labelOnly="1" fieldPosition="0">
        <references count="1">
          <reference field="7" count="1" defaultSubtotal="1">
            <x v="3"/>
          </reference>
        </references>
      </pivotArea>
    </format>
    <format dxfId="1842">
      <pivotArea collapsedLevelsAreSubtotals="1" fieldPosition="0">
        <references count="1">
          <reference field="7" count="1">
            <x v="9"/>
          </reference>
        </references>
      </pivotArea>
    </format>
    <format dxfId="1841">
      <pivotArea dataOnly="0" labelOnly="1" fieldPosition="0">
        <references count="1">
          <reference field="7" count="1">
            <x v="9"/>
          </reference>
        </references>
      </pivotArea>
    </format>
    <format dxfId="1840">
      <pivotArea collapsedLevelsAreSubtotals="1" fieldPosition="0">
        <references count="2">
          <reference field="7" count="1" selected="0">
            <x v="9"/>
          </reference>
          <reference field="9" count="1">
            <x v="115"/>
          </reference>
        </references>
      </pivotArea>
    </format>
    <format dxfId="1839">
      <pivotArea dataOnly="0" labelOnly="1" fieldPosition="0">
        <references count="2">
          <reference field="7" count="1" selected="0">
            <x v="9"/>
          </reference>
          <reference field="9" count="1">
            <x v="115"/>
          </reference>
        </references>
      </pivotArea>
    </format>
    <format dxfId="1838">
      <pivotArea collapsedLevelsAreSubtotals="1" fieldPosition="0">
        <references count="3">
          <reference field="7" count="1" selected="0">
            <x v="9"/>
          </reference>
          <reference field="9" count="1" selected="0">
            <x v="115"/>
          </reference>
          <reference field="23" count="1">
            <x v="1"/>
          </reference>
        </references>
      </pivotArea>
    </format>
    <format dxfId="1837">
      <pivotArea dataOnly="0" labelOnly="1" fieldPosition="0">
        <references count="3">
          <reference field="7" count="1" selected="0">
            <x v="9"/>
          </reference>
          <reference field="9" count="1" selected="0">
            <x v="115"/>
          </reference>
          <reference field="23" count="1">
            <x v="1"/>
          </reference>
        </references>
      </pivotArea>
    </format>
    <format dxfId="1836">
      <pivotArea collapsedLevelsAreSubtotals="1" fieldPosition="0">
        <references count="2">
          <reference field="7" count="1" selected="0">
            <x v="9"/>
          </reference>
          <reference field="9" count="1" defaultSubtotal="1">
            <x v="116"/>
          </reference>
        </references>
      </pivotArea>
    </format>
    <format dxfId="1835">
      <pivotArea dataOnly="0" labelOnly="1" fieldPosition="0">
        <references count="2">
          <reference field="7" count="1" selected="0">
            <x v="9"/>
          </reference>
          <reference field="9" count="1" defaultSubtotal="1">
            <x v="116"/>
          </reference>
        </references>
      </pivotArea>
    </format>
    <format dxfId="1834">
      <pivotArea collapsedLevelsAreSubtotals="1" fieldPosition="0">
        <references count="2">
          <reference field="7" count="1" selected="0">
            <x v="9"/>
          </reference>
          <reference field="9" count="1">
            <x v="117"/>
          </reference>
        </references>
      </pivotArea>
    </format>
    <format dxfId="1833">
      <pivotArea dataOnly="0" labelOnly="1" fieldPosition="0">
        <references count="2">
          <reference field="7" count="1" selected="0">
            <x v="9"/>
          </reference>
          <reference field="9" count="1">
            <x v="117"/>
          </reference>
        </references>
      </pivotArea>
    </format>
    <format dxfId="1832">
      <pivotArea outline="0" collapsedLevelsAreSubtotals="1" fieldPosition="0"/>
    </format>
    <format dxfId="1831">
      <pivotArea dataOnly="0" labelOnly="1" fieldPosition="0">
        <references count="1">
          <reference field="7" count="12">
            <x v="3"/>
            <x v="9"/>
            <x v="11"/>
            <x v="12"/>
            <x v="13"/>
            <x v="14"/>
            <x v="21"/>
            <x v="39"/>
            <x v="42"/>
            <x v="50"/>
            <x v="52"/>
            <x v="54"/>
          </reference>
        </references>
      </pivotArea>
    </format>
    <format dxfId="1830">
      <pivotArea dataOnly="0" labelOnly="1" fieldPosition="0">
        <references count="1">
          <reference field="7" count="12" defaultSubtotal="1">
            <x v="3"/>
            <x v="9"/>
            <x v="11"/>
            <x v="12"/>
            <x v="13"/>
            <x v="14"/>
            <x v="21"/>
            <x v="39"/>
            <x v="42"/>
            <x v="50"/>
            <x v="52"/>
            <x v="54"/>
          </reference>
        </references>
      </pivotArea>
    </format>
    <format dxfId="1829">
      <pivotArea dataOnly="0" labelOnly="1" grandRow="1" outline="0" fieldPosition="0"/>
    </format>
    <format dxfId="1828">
      <pivotArea dataOnly="0" labelOnly="1" fieldPosition="0">
        <references count="2">
          <reference field="7" count="1" selected="0">
            <x v="3"/>
          </reference>
          <reference field="9" count="1">
            <x v="104"/>
          </reference>
        </references>
      </pivotArea>
    </format>
    <format dxfId="1827">
      <pivotArea dataOnly="0" labelOnly="1" fieldPosition="0">
        <references count="2">
          <reference field="7" count="1" selected="0">
            <x v="3"/>
          </reference>
          <reference field="9" count="1" defaultSubtotal="1">
            <x v="104"/>
          </reference>
        </references>
      </pivotArea>
    </format>
    <format dxfId="1826">
      <pivotArea dataOnly="0" labelOnly="1" fieldPosition="0">
        <references count="2">
          <reference field="7" count="1" selected="0">
            <x v="9"/>
          </reference>
          <reference field="9" count="5">
            <x v="30"/>
            <x v="115"/>
            <x v="116"/>
            <x v="117"/>
            <x v="118"/>
          </reference>
        </references>
      </pivotArea>
    </format>
    <format dxfId="1825">
      <pivotArea dataOnly="0" labelOnly="1" fieldPosition="0">
        <references count="2">
          <reference field="7" count="1" selected="0">
            <x v="9"/>
          </reference>
          <reference field="9" count="5" defaultSubtotal="1">
            <x v="30"/>
            <x v="115"/>
            <x v="116"/>
            <x v="117"/>
            <x v="118"/>
          </reference>
        </references>
      </pivotArea>
    </format>
    <format dxfId="1824">
      <pivotArea dataOnly="0" labelOnly="1" fieldPosition="0">
        <references count="2">
          <reference field="7" count="1" selected="0">
            <x v="11"/>
          </reference>
          <reference field="9" count="1">
            <x v="124"/>
          </reference>
        </references>
      </pivotArea>
    </format>
    <format dxfId="1823">
      <pivotArea dataOnly="0" labelOnly="1" fieldPosition="0">
        <references count="2">
          <reference field="7" count="1" selected="0">
            <x v="11"/>
          </reference>
          <reference field="9" count="1" defaultSubtotal="1">
            <x v="124"/>
          </reference>
        </references>
      </pivotArea>
    </format>
    <format dxfId="1822">
      <pivotArea dataOnly="0" labelOnly="1" fieldPosition="0">
        <references count="2">
          <reference field="7" count="1" selected="0">
            <x v="12"/>
          </reference>
          <reference field="9" count="1">
            <x v="127"/>
          </reference>
        </references>
      </pivotArea>
    </format>
    <format dxfId="1821">
      <pivotArea dataOnly="0" labelOnly="1" fieldPosition="0">
        <references count="2">
          <reference field="7" count="1" selected="0">
            <x v="12"/>
          </reference>
          <reference field="9" count="1" defaultSubtotal="1">
            <x v="127"/>
          </reference>
        </references>
      </pivotArea>
    </format>
    <format dxfId="1820">
      <pivotArea dataOnly="0" labelOnly="1" fieldPosition="0">
        <references count="2">
          <reference field="7" count="1" selected="0">
            <x v="13"/>
          </reference>
          <reference field="9" count="1">
            <x v="119"/>
          </reference>
        </references>
      </pivotArea>
    </format>
    <format dxfId="1819">
      <pivotArea dataOnly="0" labelOnly="1" fieldPosition="0">
        <references count="2">
          <reference field="7" count="1" selected="0">
            <x v="13"/>
          </reference>
          <reference field="9" count="1" defaultSubtotal="1">
            <x v="119"/>
          </reference>
        </references>
      </pivotArea>
    </format>
    <format dxfId="1818">
      <pivotArea dataOnly="0" labelOnly="1" fieldPosition="0">
        <references count="2">
          <reference field="7" count="1" selected="0">
            <x v="14"/>
          </reference>
          <reference field="9" count="1">
            <x v="129"/>
          </reference>
        </references>
      </pivotArea>
    </format>
    <format dxfId="1817">
      <pivotArea dataOnly="0" labelOnly="1" fieldPosition="0">
        <references count="2">
          <reference field="7" count="1" selected="0">
            <x v="14"/>
          </reference>
          <reference field="9" count="1" defaultSubtotal="1">
            <x v="129"/>
          </reference>
        </references>
      </pivotArea>
    </format>
    <format dxfId="1816">
      <pivotArea dataOnly="0" labelOnly="1" fieldPosition="0">
        <references count="2">
          <reference field="7" count="1" selected="0">
            <x v="21"/>
          </reference>
          <reference field="9" count="3">
            <x v="104"/>
            <x v="105"/>
            <x v="106"/>
          </reference>
        </references>
      </pivotArea>
    </format>
    <format dxfId="1815">
      <pivotArea dataOnly="0" labelOnly="1" fieldPosition="0">
        <references count="2">
          <reference field="7" count="1" selected="0">
            <x v="21"/>
          </reference>
          <reference field="9" count="3" defaultSubtotal="1">
            <x v="104"/>
            <x v="105"/>
            <x v="106"/>
          </reference>
        </references>
      </pivotArea>
    </format>
    <format dxfId="1814">
      <pivotArea dataOnly="0" labelOnly="1" fieldPosition="0">
        <references count="2">
          <reference field="7" count="1" selected="0">
            <x v="39"/>
          </reference>
          <reference field="9" count="1">
            <x v="112"/>
          </reference>
        </references>
      </pivotArea>
    </format>
    <format dxfId="1813">
      <pivotArea dataOnly="0" labelOnly="1" fieldPosition="0">
        <references count="2">
          <reference field="7" count="1" selected="0">
            <x v="39"/>
          </reference>
          <reference field="9" count="1" defaultSubtotal="1">
            <x v="112"/>
          </reference>
        </references>
      </pivotArea>
    </format>
    <format dxfId="1812">
      <pivotArea dataOnly="0" labelOnly="1" fieldPosition="0">
        <references count="2">
          <reference field="7" count="1" selected="0">
            <x v="42"/>
          </reference>
          <reference field="9" count="1">
            <x v="110"/>
          </reference>
        </references>
      </pivotArea>
    </format>
    <format dxfId="1811">
      <pivotArea dataOnly="0" labelOnly="1" fieldPosition="0">
        <references count="2">
          <reference field="7" count="1" selected="0">
            <x v="42"/>
          </reference>
          <reference field="9" count="1" defaultSubtotal="1">
            <x v="110"/>
          </reference>
        </references>
      </pivotArea>
    </format>
    <format dxfId="1810">
      <pivotArea dataOnly="0" labelOnly="1" fieldPosition="0">
        <references count="2">
          <reference field="7" count="1" selected="0">
            <x v="50"/>
          </reference>
          <reference field="9" count="1">
            <x v="114"/>
          </reference>
        </references>
      </pivotArea>
    </format>
    <format dxfId="1809">
      <pivotArea dataOnly="0" labelOnly="1" fieldPosition="0">
        <references count="2">
          <reference field="7" count="1" selected="0">
            <x v="50"/>
          </reference>
          <reference field="9" count="1" defaultSubtotal="1">
            <x v="114"/>
          </reference>
        </references>
      </pivotArea>
    </format>
    <format dxfId="1808">
      <pivotArea dataOnly="0" labelOnly="1" fieldPosition="0">
        <references count="2">
          <reference field="7" count="1" selected="0">
            <x v="52"/>
          </reference>
          <reference field="9" count="1">
            <x v="52"/>
          </reference>
        </references>
      </pivotArea>
    </format>
    <format dxfId="1807">
      <pivotArea dataOnly="0" labelOnly="1" fieldPosition="0">
        <references count="2">
          <reference field="7" count="1" selected="0">
            <x v="52"/>
          </reference>
          <reference field="9" count="1" defaultSubtotal="1">
            <x v="52"/>
          </reference>
        </references>
      </pivotArea>
    </format>
    <format dxfId="1806">
      <pivotArea dataOnly="0" labelOnly="1" fieldPosition="0">
        <references count="2">
          <reference field="7" count="1" selected="0">
            <x v="54"/>
          </reference>
          <reference field="9" count="1">
            <x v="121"/>
          </reference>
        </references>
      </pivotArea>
    </format>
    <format dxfId="1805">
      <pivotArea dataOnly="0" labelOnly="1" fieldPosition="0">
        <references count="2">
          <reference field="7" count="1" selected="0">
            <x v="54"/>
          </reference>
          <reference field="9" count="1" defaultSubtotal="1">
            <x v="121"/>
          </reference>
        </references>
      </pivotArea>
    </format>
    <format dxfId="1804">
      <pivotArea dataOnly="0" labelOnly="1" fieldPosition="0">
        <references count="3">
          <reference field="7" count="1" selected="0">
            <x v="3"/>
          </reference>
          <reference field="9" count="1" selected="0">
            <x v="104"/>
          </reference>
          <reference field="23" count="1">
            <x v="4"/>
          </reference>
        </references>
      </pivotArea>
    </format>
    <format dxfId="1803">
      <pivotArea dataOnly="0" labelOnly="1" fieldPosition="0">
        <references count="3">
          <reference field="7" count="1" selected="0">
            <x v="9"/>
          </reference>
          <reference field="9" count="1" selected="0">
            <x v="30"/>
          </reference>
          <reference field="23" count="1">
            <x v="1"/>
          </reference>
        </references>
      </pivotArea>
    </format>
    <format dxfId="1802">
      <pivotArea dataOnly="0" labelOnly="1" fieldPosition="0">
        <references count="3">
          <reference field="7" count="1" selected="0">
            <x v="9"/>
          </reference>
          <reference field="9" count="1" selected="0">
            <x v="115"/>
          </reference>
          <reference field="23" count="1">
            <x v="1"/>
          </reference>
        </references>
      </pivotArea>
    </format>
    <format dxfId="1801">
      <pivotArea dataOnly="0" labelOnly="1" fieldPosition="0">
        <references count="3">
          <reference field="7" count="1" selected="0">
            <x v="9"/>
          </reference>
          <reference field="9" count="1" selected="0">
            <x v="116"/>
          </reference>
          <reference field="23" count="1">
            <x v="1"/>
          </reference>
        </references>
      </pivotArea>
    </format>
    <format dxfId="1800">
      <pivotArea dataOnly="0" labelOnly="1" fieldPosition="0">
        <references count="3">
          <reference field="7" count="1" selected="0">
            <x v="9"/>
          </reference>
          <reference field="9" count="1" selected="0">
            <x v="117"/>
          </reference>
          <reference field="23" count="1">
            <x v="1"/>
          </reference>
        </references>
      </pivotArea>
    </format>
    <format dxfId="1799">
      <pivotArea dataOnly="0" labelOnly="1" fieldPosition="0">
        <references count="3">
          <reference field="7" count="1" selected="0">
            <x v="9"/>
          </reference>
          <reference field="9" count="1" selected="0">
            <x v="118"/>
          </reference>
          <reference field="23" count="1">
            <x v="1"/>
          </reference>
        </references>
      </pivotArea>
    </format>
    <format dxfId="1798">
      <pivotArea dataOnly="0" labelOnly="1" fieldPosition="0">
        <references count="3">
          <reference field="7" count="1" selected="0">
            <x v="11"/>
          </reference>
          <reference field="9" count="1" selected="0">
            <x v="124"/>
          </reference>
          <reference field="23" count="1">
            <x v="1"/>
          </reference>
        </references>
      </pivotArea>
    </format>
    <format dxfId="1797">
      <pivotArea dataOnly="0" labelOnly="1" fieldPosition="0">
        <references count="3">
          <reference field="7" count="1" selected="0">
            <x v="12"/>
          </reference>
          <reference field="9" count="1" selected="0">
            <x v="127"/>
          </reference>
          <reference field="23" count="1">
            <x v="1"/>
          </reference>
        </references>
      </pivotArea>
    </format>
    <format dxfId="1796">
      <pivotArea dataOnly="0" labelOnly="1" fieldPosition="0">
        <references count="3">
          <reference field="7" count="1" selected="0">
            <x v="13"/>
          </reference>
          <reference field="9" count="1" selected="0">
            <x v="119"/>
          </reference>
          <reference field="23" count="1">
            <x v="4"/>
          </reference>
        </references>
      </pivotArea>
    </format>
    <format dxfId="1795">
      <pivotArea dataOnly="0" labelOnly="1" fieldPosition="0">
        <references count="3">
          <reference field="7" count="1" selected="0">
            <x v="14"/>
          </reference>
          <reference field="9" count="1" selected="0">
            <x v="129"/>
          </reference>
          <reference field="23" count="1">
            <x v="4"/>
          </reference>
        </references>
      </pivotArea>
    </format>
    <format dxfId="1794">
      <pivotArea dataOnly="0" labelOnly="1" fieldPosition="0">
        <references count="3">
          <reference field="7" count="1" selected="0">
            <x v="21"/>
          </reference>
          <reference field="9" count="1" selected="0">
            <x v="104"/>
          </reference>
          <reference field="23" count="1">
            <x v="4"/>
          </reference>
        </references>
      </pivotArea>
    </format>
    <format dxfId="1793">
      <pivotArea dataOnly="0" labelOnly="1" fieldPosition="0">
        <references count="3">
          <reference field="7" count="1" selected="0">
            <x v="21"/>
          </reference>
          <reference field="9" count="1" selected="0">
            <x v="105"/>
          </reference>
          <reference field="23" count="1">
            <x v="1"/>
          </reference>
        </references>
      </pivotArea>
    </format>
    <format dxfId="1792">
      <pivotArea dataOnly="0" labelOnly="1" fieldPosition="0">
        <references count="3">
          <reference field="7" count="1" selected="0">
            <x v="21"/>
          </reference>
          <reference field="9" count="1" selected="0">
            <x v="106"/>
          </reference>
          <reference field="23" count="1">
            <x v="1"/>
          </reference>
        </references>
      </pivotArea>
    </format>
    <format dxfId="1791">
      <pivotArea dataOnly="0" labelOnly="1" fieldPosition="0">
        <references count="3">
          <reference field="7" count="1" selected="0">
            <x v="39"/>
          </reference>
          <reference field="9" count="1" selected="0">
            <x v="112"/>
          </reference>
          <reference field="23" count="1">
            <x v="1"/>
          </reference>
        </references>
      </pivotArea>
    </format>
    <format dxfId="1790">
      <pivotArea dataOnly="0" labelOnly="1" fieldPosition="0">
        <references count="3">
          <reference field="7" count="1" selected="0">
            <x v="42"/>
          </reference>
          <reference field="9" count="1" selected="0">
            <x v="110"/>
          </reference>
          <reference field="23" count="1">
            <x v="3"/>
          </reference>
        </references>
      </pivotArea>
    </format>
    <format dxfId="1789">
      <pivotArea dataOnly="0" labelOnly="1" fieldPosition="0">
        <references count="3">
          <reference field="7" count="1" selected="0">
            <x v="50"/>
          </reference>
          <reference field="9" count="1" selected="0">
            <x v="114"/>
          </reference>
          <reference field="23" count="1">
            <x v="1"/>
          </reference>
        </references>
      </pivotArea>
    </format>
    <format dxfId="1788">
      <pivotArea dataOnly="0" labelOnly="1" fieldPosition="0">
        <references count="3">
          <reference field="7" count="1" selected="0">
            <x v="52"/>
          </reference>
          <reference field="9" count="1" selected="0">
            <x v="52"/>
          </reference>
          <reference field="23" count="1">
            <x v="1"/>
          </reference>
        </references>
      </pivotArea>
    </format>
    <format dxfId="1787">
      <pivotArea dataOnly="0" labelOnly="1" fieldPosition="0">
        <references count="3">
          <reference field="7" count="1" selected="0">
            <x v="54"/>
          </reference>
          <reference field="9" count="1" selected="0">
            <x v="121"/>
          </reference>
          <reference field="23" count="1">
            <x v="1"/>
          </reference>
        </references>
      </pivotArea>
    </format>
    <format dxfId="1786">
      <pivotArea collapsedLevelsAreSubtotals="1" fieldPosition="0">
        <references count="2">
          <reference field="7" count="1" selected="0">
            <x v="4"/>
          </reference>
          <reference field="9" count="1">
            <x v="15"/>
          </reference>
        </references>
      </pivotArea>
    </format>
    <format dxfId="1785">
      <pivotArea dataOnly="0" labelOnly="1" fieldPosition="0">
        <references count="2">
          <reference field="7" count="1" selected="0">
            <x v="4"/>
          </reference>
          <reference field="9" count="1">
            <x v="15"/>
          </reference>
        </references>
      </pivotArea>
    </format>
    <format dxfId="1784">
      <pivotArea collapsedLevelsAreSubtotals="1" fieldPosition="0">
        <references count="3">
          <reference field="7" count="1" selected="0">
            <x v="9"/>
          </reference>
          <reference field="9" count="1" selected="0">
            <x v="72"/>
          </reference>
          <reference field="23" count="1">
            <x v="3"/>
          </reference>
        </references>
      </pivotArea>
    </format>
    <format dxfId="1783">
      <pivotArea dataOnly="0" labelOnly="1" fieldPosition="0">
        <references count="3">
          <reference field="7" count="1" selected="0">
            <x v="9"/>
          </reference>
          <reference field="9" count="1" selected="0">
            <x v="72"/>
          </reference>
          <reference field="23" count="1">
            <x v="3"/>
          </reference>
        </references>
      </pivotArea>
    </format>
    <format dxfId="1782">
      <pivotArea collapsedLevelsAreSubtotals="1" fieldPosition="0">
        <references count="1">
          <reference field="7" count="1" defaultSubtotal="1">
            <x v="9"/>
          </reference>
        </references>
      </pivotArea>
    </format>
    <format dxfId="1781">
      <pivotArea dataOnly="0" labelOnly="1" fieldPosition="0">
        <references count="1">
          <reference field="7" count="1" defaultSubtotal="1">
            <x v="9"/>
          </reference>
        </references>
      </pivotArea>
    </format>
    <format dxfId="1780">
      <pivotArea collapsedLevelsAreSubtotals="1" fieldPosition="0">
        <references count="3">
          <reference field="7" count="1" selected="0">
            <x v="15"/>
          </reference>
          <reference field="9" count="1" selected="0">
            <x v="23"/>
          </reference>
          <reference field="23" count="1">
            <x v="1"/>
          </reference>
        </references>
      </pivotArea>
    </format>
    <format dxfId="1779">
      <pivotArea dataOnly="0" labelOnly="1" fieldPosition="0">
        <references count="3">
          <reference field="7" count="1" selected="0">
            <x v="15"/>
          </reference>
          <reference field="9" count="1" selected="0">
            <x v="23"/>
          </reference>
          <reference field="23" count="1">
            <x v="1"/>
          </reference>
        </references>
      </pivotArea>
    </format>
    <format dxfId="1778">
      <pivotArea collapsedLevelsAreSubtotals="1" fieldPosition="0">
        <references count="3">
          <reference field="7" count="1" selected="0">
            <x v="9"/>
          </reference>
          <reference field="9" count="1" selected="0">
            <x v="72"/>
          </reference>
          <reference field="23" count="1">
            <x v="3"/>
          </reference>
        </references>
      </pivotArea>
    </format>
    <format dxfId="1777">
      <pivotArea dataOnly="0" labelOnly="1" fieldPosition="0">
        <references count="3">
          <reference field="7" count="1" selected="0">
            <x v="9"/>
          </reference>
          <reference field="9" count="1" selected="0">
            <x v="72"/>
          </reference>
          <reference field="23" count="1">
            <x v="3"/>
          </reference>
        </references>
      </pivotArea>
    </format>
    <format dxfId="1776">
      <pivotArea collapsedLevelsAreSubtotals="1" fieldPosition="0">
        <references count="1">
          <reference field="7" count="1" defaultSubtotal="1">
            <x v="9"/>
          </reference>
        </references>
      </pivotArea>
    </format>
    <format dxfId="1775">
      <pivotArea dataOnly="0" labelOnly="1" fieldPosition="0">
        <references count="1">
          <reference field="7" count="1" defaultSubtotal="1">
            <x v="9"/>
          </reference>
        </references>
      </pivotArea>
    </format>
    <format dxfId="1774">
      <pivotArea collapsedLevelsAreSubtotals="1" fieldPosition="0">
        <references count="3">
          <reference field="7" count="1" selected="0">
            <x v="15"/>
          </reference>
          <reference field="9" count="1" selected="0">
            <x v="23"/>
          </reference>
          <reference field="23" count="1">
            <x v="1"/>
          </reference>
        </references>
      </pivotArea>
    </format>
    <format dxfId="1773">
      <pivotArea dataOnly="0" labelOnly="1" fieldPosition="0">
        <references count="3">
          <reference field="7" count="1" selected="0">
            <x v="15"/>
          </reference>
          <reference field="9" count="1" selected="0">
            <x v="23"/>
          </reference>
          <reference field="23" count="1">
            <x v="1"/>
          </reference>
        </references>
      </pivotArea>
    </format>
  </formats>
  <pivotTableStyleInfo name="PivotStyleLight16" showRowHeaders="1" showColHeaders="1" showLastColumn="1"/>
  <extLst xmlns="http://schemas.openxmlformats.org/spreadsheetml/2006/main">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outline="1" outlineData="1" createdVersion="6" updatedVersion="6" minRefreshableVersion="3" dataCaption="Values" useAutoFormatting="1" itemPrintTitles="1" indent="0" multipleFieldFilters="0">
  <location ref="A3:I622" colPageCount="1" rowPageCount="1" firstHeaderRow="0" firstDataRow="1" firstDataCol="1"/>
  <pivotFields>
    <pivotField showAll="0"/>
    <pivotField showAll="0"/>
    <pivotField showAll="0"/>
    <pivotField showAll="0"/>
    <pivotField showAll="0"/>
    <pivotField showAll="0"/>
    <pivotField showAll="0"/>
    <pivotField axis="axisRow" showAll="0">
      <items>
        <item x="49"/>
        <item x="35"/>
        <item x="20"/>
        <item x="19"/>
        <item x="0"/>
        <item x="54"/>
        <item x="44"/>
        <item x="51"/>
        <item x="15"/>
        <item x="6"/>
        <item x="3"/>
        <item x="31"/>
        <item x="34"/>
        <item x="27"/>
        <item x="36"/>
        <item x="7"/>
        <item x="2"/>
        <item x="32"/>
        <item x="40"/>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x="28"/>
        <item x="55"/>
        <item t="default"/>
      </items>
    </pivotField>
    <pivotField showAll="0"/>
    <pivotField axis="axisRow" showAll="0">
      <items>
        <item x="27"/>
        <item x="189"/>
        <item x="0"/>
        <item x="1"/>
        <item x="2"/>
        <item x="3"/>
        <item x="4"/>
        <item x="6"/>
        <item x="191" m="1"/>
        <item x="8"/>
        <item x="190" m="1"/>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x="192" m="1"/>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howAll="0"/>
    <pivotField showAll="0"/>
    <pivotField showAll="0"/>
    <pivotField axis="axisRow" showAll="0" dataField="1">
      <items>
        <item x="2"/>
        <item x="0"/>
        <item x="1"/>
        <item x="3"/>
        <item x="4"/>
        <item t="default"/>
      </items>
    </pivotField>
    <pivotField showAll="0"/>
    <pivotField showAll="0" dataField="1"/>
    <pivotField showAll="0"/>
    <pivotField showAll="0"/>
    <pivotField showAll="0"/>
    <pivotField showAll="0"/>
    <pivotField showAll="0"/>
    <pivotField showAll="0"/>
    <pivotField showAll="0"/>
    <pivotField showAll="0"/>
    <pivotField showAll="0" dataField="1"/>
    <pivotField showAll="0" dataField="1"/>
    <pivotField showAll="0" dataField="1"/>
    <pivotField showAll="0" dataField="1"/>
    <pivotField showAll="0" dataField="1"/>
    <pivotField showAll="0" dataField="1"/>
    <pivotField showAll="0"/>
  </pivotFields>
  <rowFields>
    <field x="7"/>
    <field x="9"/>
    <field x="13"/>
  </rowFields>
  <rowItems xmlns="http://schemas.openxmlformats.org/spreadsheetml/2006/main" count="619">
    <i>
      <x/>
    </i>
    <i r="1">
      <x v="165"/>
    </i>
    <i r="2">
      <x v="1"/>
    </i>
    <i t="default" r="1">
      <x v="165"/>
    </i>
    <i t="default">
      <x/>
    </i>
    <i>
      <x v="4"/>
    </i>
    <i r="1">
      <x v="2"/>
    </i>
    <i r="2">
      <x v="1"/>
    </i>
    <i r="2">
      <x v="2"/>
    </i>
    <i r="2">
      <x v="4"/>
    </i>
    <i t="default" r="1">
      <x v="2"/>
    </i>
    <i r="1">
      <x v="15"/>
    </i>
    <i r="2">
      <x v="1"/>
    </i>
    <i r="2">
      <x v="2"/>
    </i>
    <i r="2">
      <x v="4"/>
    </i>
    <i t="default" r="1">
      <x v="15"/>
    </i>
    <i r="1">
      <x v="25"/>
    </i>
    <i r="2">
      <x v="1"/>
    </i>
    <i t="default" r="1">
      <x v="25"/>
    </i>
    <i r="1">
      <x v="50"/>
    </i>
    <i r="2">
      <x v="4"/>
    </i>
    <i t="default" r="1">
      <x v="50"/>
    </i>
    <i r="1">
      <x v="73"/>
    </i>
    <i r="2">
      <x v="1"/>
    </i>
    <i r="2">
      <x v="2"/>
    </i>
    <i t="default" r="1">
      <x v="73"/>
    </i>
    <i r="1">
      <x v="86"/>
    </i>
    <i r="2">
      <x v="1"/>
    </i>
    <i t="default" r="1">
      <x v="86"/>
    </i>
    <i r="1">
      <x v="91"/>
    </i>
    <i r="2">
      <x v="1"/>
    </i>
    <i t="default" r="1">
      <x v="91"/>
    </i>
    <i r="1">
      <x v="98"/>
    </i>
    <i r="2">
      <x v="1"/>
    </i>
    <i r="2">
      <x v="4"/>
    </i>
    <i t="default" r="1">
      <x v="98"/>
    </i>
    <i r="1">
      <x v="100"/>
    </i>
    <i r="2">
      <x v="1"/>
    </i>
    <i t="default" r="1">
      <x v="100"/>
    </i>
    <i r="1">
      <x v="102"/>
    </i>
    <i r="2">
      <x v="1"/>
    </i>
    <i t="default" r="1">
      <x v="102"/>
    </i>
    <i r="1">
      <x v="103"/>
    </i>
    <i r="2">
      <x v="2"/>
    </i>
    <i t="default" r="1">
      <x v="103"/>
    </i>
    <i t="default">
      <x v="4"/>
    </i>
    <i>
      <x v="5"/>
    </i>
    <i r="1">
      <x v="184"/>
    </i>
    <i r="2">
      <x v="1"/>
    </i>
    <i t="default" r="1">
      <x v="184"/>
    </i>
    <i t="default">
      <x v="5"/>
    </i>
    <i>
      <x v="6"/>
    </i>
    <i r="1">
      <x v="152"/>
    </i>
    <i r="2">
      <x v="1"/>
    </i>
    <i t="default" r="1">
      <x v="152"/>
    </i>
    <i r="1">
      <x v="153"/>
    </i>
    <i r="2">
      <x v="1"/>
    </i>
    <i t="default" r="1">
      <x v="153"/>
    </i>
    <i r="1">
      <x v="172"/>
    </i>
    <i r="2">
      <x v="2"/>
    </i>
    <i t="default" r="1">
      <x v="172"/>
    </i>
    <i t="default">
      <x v="6"/>
    </i>
    <i>
      <x v="7"/>
    </i>
    <i r="1">
      <x v="170"/>
    </i>
    <i r="2">
      <x v="1"/>
    </i>
    <i t="default" r="1">
      <x v="170"/>
    </i>
    <i r="1">
      <x v="189"/>
    </i>
    <i r="2">
      <x v="1"/>
    </i>
    <i t="default" r="1">
      <x v="189"/>
    </i>
    <i r="1">
      <x v="190"/>
    </i>
    <i r="2">
      <x v="1"/>
    </i>
    <i t="default" r="1">
      <x v="190"/>
    </i>
    <i t="default">
      <x v="7"/>
    </i>
    <i>
      <x v="8"/>
    </i>
    <i r="1">
      <x v="35"/>
    </i>
    <i r="2">
      <x v="2"/>
    </i>
    <i t="default" r="1">
      <x v="35"/>
    </i>
    <i r="1">
      <x v="89"/>
    </i>
    <i r="2">
      <x v="1"/>
    </i>
    <i t="default" r="1">
      <x v="89"/>
    </i>
    <i t="default">
      <x v="8"/>
    </i>
    <i>
      <x v="9"/>
    </i>
    <i r="1">
      <x v="9"/>
    </i>
    <i r="2">
      <x v="1"/>
    </i>
    <i r="2">
      <x v="2"/>
    </i>
    <i r="2">
      <x v="4"/>
    </i>
    <i t="default" r="1">
      <x v="9"/>
    </i>
    <i r="1">
      <x v="26"/>
    </i>
    <i r="2">
      <x v="2"/>
    </i>
    <i t="default" r="1">
      <x v="26"/>
    </i>
    <i r="1">
      <x v="34"/>
    </i>
    <i r="2">
      <x v="2"/>
    </i>
    <i r="2">
      <x v="4"/>
    </i>
    <i t="default" r="1">
      <x v="34"/>
    </i>
    <i r="1">
      <x v="41"/>
    </i>
    <i r="2">
      <x v="1"/>
    </i>
    <i r="2">
      <x v="2"/>
    </i>
    <i r="2">
      <x v="4"/>
    </i>
    <i t="default" r="1">
      <x v="41"/>
    </i>
    <i r="1">
      <x v="63"/>
    </i>
    <i r="2">
      <x v="2"/>
    </i>
    <i t="default" r="1">
      <x v="63"/>
    </i>
    <i r="1">
      <x v="72"/>
    </i>
    <i r="2">
      <x v="1"/>
    </i>
    <i r="2">
      <x v="2"/>
    </i>
    <i t="default" r="1">
      <x v="72"/>
    </i>
    <i r="1">
      <x v="76"/>
    </i>
    <i r="2">
      <x v="1"/>
    </i>
    <i r="2">
      <x v="2"/>
    </i>
    <i t="default" r="1">
      <x v="76"/>
    </i>
    <i t="default">
      <x v="9"/>
    </i>
    <i>
      <x v="10"/>
    </i>
    <i r="1">
      <x v="5"/>
    </i>
    <i r="2">
      <x v="1"/>
    </i>
    <i r="2">
      <x v="2"/>
    </i>
    <i r="2">
      <x v="4"/>
    </i>
    <i t="default" r="1">
      <x v="5"/>
    </i>
    <i r="1">
      <x v="19"/>
    </i>
    <i r="2">
      <x v="1"/>
    </i>
    <i t="default" r="1">
      <x v="19"/>
    </i>
    <i r="1">
      <x v="27"/>
    </i>
    <i r="2">
      <x v="1"/>
    </i>
    <i t="default" r="1">
      <x v="27"/>
    </i>
    <i r="1">
      <x v="42"/>
    </i>
    <i r="2">
      <x v="1"/>
    </i>
    <i t="default" r="1">
      <x v="42"/>
    </i>
    <i r="1">
      <x v="45"/>
    </i>
    <i r="2">
      <x v="3"/>
    </i>
    <i t="default" r="1">
      <x v="45"/>
    </i>
    <i r="1">
      <x v="58"/>
    </i>
    <i r="2">
      <x v="1"/>
    </i>
    <i t="default" r="1">
      <x v="58"/>
    </i>
    <i r="1">
      <x v="61"/>
    </i>
    <i r="2">
      <x v="1"/>
    </i>
    <i t="default" r="1">
      <x v="61"/>
    </i>
    <i r="1">
      <x v="71"/>
    </i>
    <i r="2">
      <x v="1"/>
    </i>
    <i t="default" r="1">
      <x v="71"/>
    </i>
    <i r="1">
      <x v="87"/>
    </i>
    <i r="2">
      <x v="1"/>
    </i>
    <i r="2">
      <x v="4"/>
    </i>
    <i t="default" r="1">
      <x v="87"/>
    </i>
    <i r="1">
      <x v="94"/>
    </i>
    <i r="2">
      <x v="1"/>
    </i>
    <i t="default" r="1">
      <x v="94"/>
    </i>
    <i t="default">
      <x v="10"/>
    </i>
    <i>
      <x v="15"/>
    </i>
    <i r="1">
      <x v="13"/>
    </i>
    <i r="2">
      <x v="1"/>
    </i>
    <i t="default" r="1">
      <x v="13"/>
    </i>
    <i r="1">
      <x v="17"/>
    </i>
    <i r="2">
      <x v="1"/>
    </i>
    <i t="default" r="1">
      <x v="17"/>
    </i>
    <i r="1">
      <x v="23"/>
    </i>
    <i r="2">
      <x v="1"/>
    </i>
    <i r="2">
      <x v="2"/>
    </i>
    <i t="default" r="1">
      <x v="23"/>
    </i>
    <i r="1">
      <x v="29"/>
    </i>
    <i r="2">
      <x v="1"/>
    </i>
    <i r="2">
      <x v="4"/>
    </i>
    <i t="default" r="1">
      <x v="29"/>
    </i>
    <i r="1">
      <x v="30"/>
    </i>
    <i r="2">
      <x v="1"/>
    </i>
    <i t="default" r="1">
      <x v="30"/>
    </i>
    <i r="1">
      <x v="37"/>
    </i>
    <i r="2">
      <x v="1"/>
    </i>
    <i t="default" r="1">
      <x v="37"/>
    </i>
    <i r="1">
      <x v="38"/>
    </i>
    <i r="2">
      <x v="1"/>
    </i>
    <i t="default" r="1">
      <x v="38"/>
    </i>
    <i r="1">
      <x v="46"/>
    </i>
    <i r="2">
      <x v="1"/>
    </i>
    <i t="default" r="1">
      <x v="46"/>
    </i>
    <i r="1">
      <x v="53"/>
    </i>
    <i r="2">
      <x v="1"/>
    </i>
    <i t="default" r="1">
      <x v="53"/>
    </i>
    <i r="1">
      <x v="55"/>
    </i>
    <i r="2">
      <x v="1"/>
    </i>
    <i t="default" r="1">
      <x v="55"/>
    </i>
    <i r="1">
      <x v="56"/>
    </i>
    <i r="2">
      <x v="1"/>
    </i>
    <i t="default" r="1">
      <x v="56"/>
    </i>
    <i r="1">
      <x v="64"/>
    </i>
    <i r="2">
      <x v="1"/>
    </i>
    <i t="default" r="1">
      <x v="64"/>
    </i>
    <i r="1">
      <x v="66"/>
    </i>
    <i r="2">
      <x v="1"/>
    </i>
    <i t="default" r="1">
      <x v="66"/>
    </i>
    <i r="1">
      <x v="67"/>
    </i>
    <i r="2">
      <x v="1"/>
    </i>
    <i t="default" r="1">
      <x v="67"/>
    </i>
    <i r="1">
      <x v="68"/>
    </i>
    <i r="2">
      <x v="1"/>
    </i>
    <i t="default" r="1">
      <x v="68"/>
    </i>
    <i r="1">
      <x v="70"/>
    </i>
    <i r="2">
      <x v="1"/>
    </i>
    <i r="2">
      <x v="4"/>
    </i>
    <i t="default" r="1">
      <x v="70"/>
    </i>
    <i r="1">
      <x v="78"/>
    </i>
    <i r="2">
      <x v="1"/>
    </i>
    <i t="default" r="1">
      <x v="78"/>
    </i>
    <i r="1">
      <x v="79"/>
    </i>
    <i r="2">
      <x v="1"/>
    </i>
    <i t="default" r="1">
      <x v="79"/>
    </i>
    <i r="1">
      <x v="81"/>
    </i>
    <i r="2">
      <x v="1"/>
    </i>
    <i t="default" r="1">
      <x v="81"/>
    </i>
    <i r="1">
      <x v="82"/>
    </i>
    <i r="2">
      <x v="1"/>
    </i>
    <i t="default" r="1">
      <x v="82"/>
    </i>
    <i r="1">
      <x v="85"/>
    </i>
    <i r="2">
      <x v="1"/>
    </i>
    <i t="default" r="1">
      <x v="85"/>
    </i>
    <i r="1">
      <x v="93"/>
    </i>
    <i r="2">
      <x v="1"/>
    </i>
    <i t="default" r="1">
      <x v="93"/>
    </i>
    <i r="1">
      <x v="96"/>
    </i>
    <i r="2">
      <x v="1"/>
    </i>
    <i t="default" r="1">
      <x v="96"/>
    </i>
    <i t="default">
      <x v="15"/>
    </i>
    <i>
      <x v="16"/>
    </i>
    <i r="1">
      <x v="4"/>
    </i>
    <i r="2">
      <x v="1"/>
    </i>
    <i r="2">
      <x v="2"/>
    </i>
    <i t="default" r="1">
      <x v="4"/>
    </i>
    <i r="1">
      <x v="14"/>
    </i>
    <i r="2">
      <x v="2"/>
    </i>
    <i r="2">
      <x v="4"/>
    </i>
    <i t="default" r="1">
      <x v="14"/>
    </i>
    <i r="1">
      <x v="18"/>
    </i>
    <i r="2">
      <x v="1"/>
    </i>
    <i r="2">
      <x v="2"/>
    </i>
    <i t="default" r="1">
      <x v="18"/>
    </i>
    <i r="1">
      <x v="31"/>
    </i>
    <i r="2">
      <x v="1"/>
    </i>
    <i r="2">
      <x v="2"/>
    </i>
    <i t="default" r="1">
      <x v="31"/>
    </i>
    <i r="1">
      <x v="33"/>
    </i>
    <i r="2">
      <x v="1"/>
    </i>
    <i t="default" r="1">
      <x v="33"/>
    </i>
    <i r="1">
      <x v="44"/>
    </i>
    <i r="2">
      <x v="1"/>
    </i>
    <i r="2">
      <x v="2"/>
    </i>
    <i r="2">
      <x v="4"/>
    </i>
    <i t="default" r="1">
      <x v="44"/>
    </i>
    <i r="1">
      <x v="54"/>
    </i>
    <i r="2">
      <x v="2"/>
    </i>
    <i t="default" r="1">
      <x v="54"/>
    </i>
    <i r="1">
      <x v="60"/>
    </i>
    <i r="2">
      <x v="2"/>
    </i>
    <i t="default" r="1">
      <x v="60"/>
    </i>
    <i r="1">
      <x v="65"/>
    </i>
    <i r="2">
      <x v="1"/>
    </i>
    <i t="default" r="1">
      <x v="65"/>
    </i>
    <i r="1">
      <x v="69"/>
    </i>
    <i r="2">
      <x v="2"/>
    </i>
    <i r="2">
      <x v="4"/>
    </i>
    <i t="default" r="1">
      <x v="69"/>
    </i>
    <i r="1">
      <x v="74"/>
    </i>
    <i r="2">
      <x v="1"/>
    </i>
    <i r="2">
      <x v="4"/>
    </i>
    <i t="default" r="1">
      <x v="74"/>
    </i>
    <i r="1">
      <x v="101"/>
    </i>
    <i r="2">
      <x v="1"/>
    </i>
    <i r="2">
      <x v="2"/>
    </i>
    <i t="default" r="1">
      <x v="101"/>
    </i>
    <i t="default">
      <x v="16"/>
    </i>
    <i>
      <x v="18"/>
    </i>
    <i r="1">
      <x v="140"/>
    </i>
    <i r="2">
      <x v="1"/>
    </i>
    <i t="default" r="1">
      <x v="140"/>
    </i>
    <i r="1">
      <x v="141"/>
    </i>
    <i r="2">
      <x v="1"/>
    </i>
    <i t="default" r="1">
      <x v="141"/>
    </i>
    <i r="1">
      <x v="158"/>
    </i>
    <i r="2">
      <x v="1"/>
    </i>
    <i t="default" r="1">
      <x v="158"/>
    </i>
    <i r="1">
      <x v="175"/>
    </i>
    <i r="2">
      <x v="1"/>
    </i>
    <i t="default" r="1">
      <x v="175"/>
    </i>
    <i t="default">
      <x v="18"/>
    </i>
    <i>
      <x v="20"/>
    </i>
    <i r="1">
      <x v="138"/>
    </i>
    <i r="2">
      <x v="1"/>
    </i>
    <i t="default" r="1">
      <x v="138"/>
    </i>
    <i r="1">
      <x v="139"/>
    </i>
    <i r="2">
      <x v="1"/>
    </i>
    <i t="default" r="1">
      <x v="139"/>
    </i>
    <i t="default">
      <x v="20"/>
    </i>
    <i>
      <x v="21"/>
    </i>
    <i r="1">
      <x v="134"/>
    </i>
    <i r="2">
      <x v="1"/>
    </i>
    <i t="default" r="1">
      <x v="134"/>
    </i>
    <i r="1">
      <x v="135"/>
    </i>
    <i r="2">
      <x v="1"/>
    </i>
    <i t="default" r="1">
      <x v="135"/>
    </i>
    <i r="1">
      <x v="136"/>
    </i>
    <i r="2">
      <x v="1"/>
    </i>
    <i t="default" r="1">
      <x v="136"/>
    </i>
    <i r="1">
      <x v="137"/>
    </i>
    <i r="2">
      <x v="1"/>
    </i>
    <i t="default" r="1">
      <x v="137"/>
    </i>
    <i r="1">
      <x v="177"/>
    </i>
    <i r="2">
      <x v="1"/>
    </i>
    <i t="default" r="1">
      <x v="177"/>
    </i>
    <i r="1">
      <x v="178"/>
    </i>
    <i r="2">
      <x v="1"/>
    </i>
    <i t="default" r="1">
      <x v="178"/>
    </i>
    <i r="1">
      <x v="179"/>
    </i>
    <i r="2">
      <x v="1"/>
    </i>
    <i t="default" r="1">
      <x v="179"/>
    </i>
    <i r="1">
      <x v="180"/>
    </i>
    <i r="2">
      <x v="1"/>
    </i>
    <i t="default" r="1">
      <x v="180"/>
    </i>
    <i r="1">
      <x v="181"/>
    </i>
    <i r="2">
      <x v="1"/>
    </i>
    <i t="default" r="1">
      <x v="181"/>
    </i>
    <i t="default">
      <x v="21"/>
    </i>
    <i>
      <x v="22"/>
    </i>
    <i r="1">
      <x v="131"/>
    </i>
    <i r="2">
      <x v="1"/>
    </i>
    <i t="default" r="1">
      <x v="131"/>
    </i>
    <i r="1">
      <x v="132"/>
    </i>
    <i r="2">
      <x v="1"/>
    </i>
    <i t="default" r="1">
      <x v="132"/>
    </i>
    <i r="1">
      <x v="133"/>
    </i>
    <i r="2">
      <x v="1"/>
    </i>
    <i t="default" r="1">
      <x v="133"/>
    </i>
    <i r="1">
      <x v="176"/>
    </i>
    <i r="2">
      <x v="1"/>
    </i>
    <i t="default" r="1">
      <x v="176"/>
    </i>
    <i t="default">
      <x v="22"/>
    </i>
    <i>
      <x v="23"/>
    </i>
    <i r="1">
      <x v="142"/>
    </i>
    <i r="2">
      <x v="1"/>
    </i>
    <i t="default" r="1">
      <x v="142"/>
    </i>
    <i r="1">
      <x v="143"/>
    </i>
    <i r="2">
      <x v="1"/>
    </i>
    <i t="default" r="1">
      <x v="143"/>
    </i>
    <i r="1">
      <x v="174"/>
    </i>
    <i r="2">
      <x v="1"/>
    </i>
    <i t="default" r="1">
      <x v="174"/>
    </i>
    <i r="1">
      <x v="182"/>
    </i>
    <i r="2">
      <x v="1"/>
    </i>
    <i t="default" r="1">
      <x v="182"/>
    </i>
    <i t="default">
      <x v="23"/>
    </i>
    <i>
      <x v="24"/>
    </i>
    <i r="1">
      <x v="144"/>
    </i>
    <i r="2">
      <x v="1"/>
    </i>
    <i t="default" r="1">
      <x v="144"/>
    </i>
    <i r="1">
      <x v="145"/>
    </i>
    <i r="2">
      <x v="1"/>
    </i>
    <i t="default" r="1">
      <x v="145"/>
    </i>
    <i r="1">
      <x v="168"/>
    </i>
    <i r="2">
      <x v="1"/>
    </i>
    <i t="default" r="1">
      <x v="168"/>
    </i>
    <i t="default">
      <x v="24"/>
    </i>
    <i>
      <x v="25"/>
    </i>
    <i r="1">
      <x v="28"/>
    </i>
    <i r="2">
      <x v="1"/>
    </i>
    <i r="2">
      <x v="4"/>
    </i>
    <i t="default" r="1">
      <x v="28"/>
    </i>
    <i r="1">
      <x v="49"/>
    </i>
    <i r="2">
      <x v="1"/>
    </i>
    <i r="2">
      <x v="4"/>
    </i>
    <i t="default" r="1">
      <x v="49"/>
    </i>
    <i r="1">
      <x v="84"/>
    </i>
    <i r="2">
      <x v="4"/>
    </i>
    <i t="default" r="1">
      <x v="84"/>
    </i>
    <i r="1">
      <x v="92"/>
    </i>
    <i r="2">
      <x v="1"/>
    </i>
    <i t="default" r="1">
      <x v="92"/>
    </i>
    <i r="1">
      <x v="99"/>
    </i>
    <i r="2">
      <x v="1"/>
    </i>
    <i t="default" r="1">
      <x v="99"/>
    </i>
    <i t="default">
      <x v="25"/>
    </i>
    <i>
      <x v="26"/>
    </i>
    <i r="1">
      <x v="35"/>
    </i>
    <i r="2">
      <x v="1"/>
    </i>
    <i r="2">
      <x v="2"/>
    </i>
    <i t="default" r="1">
      <x v="35"/>
    </i>
    <i t="default">
      <x v="26"/>
    </i>
    <i>
      <x v="27"/>
    </i>
    <i r="1">
      <x v="6"/>
    </i>
    <i r="2">
      <x v="1"/>
    </i>
    <i r="2">
      <x v="2"/>
    </i>
    <i r="2">
      <x v="4"/>
    </i>
    <i t="default" r="1">
      <x v="6"/>
    </i>
    <i r="1">
      <x v="11"/>
    </i>
    <i r="2">
      <x v="2"/>
    </i>
    <i t="default" r="1">
      <x v="11"/>
    </i>
    <i r="1">
      <x v="21"/>
    </i>
    <i r="2">
      <x v="2"/>
    </i>
    <i t="default" r="1">
      <x v="21"/>
    </i>
    <i r="1">
      <x v="48"/>
    </i>
    <i r="2">
      <x v="2"/>
    </i>
    <i t="default" r="1">
      <x v="48"/>
    </i>
    <i r="1">
      <x v="57"/>
    </i>
    <i r="2">
      <x v="2"/>
    </i>
    <i t="default" r="1">
      <x v="57"/>
    </i>
    <i t="default">
      <x v="27"/>
    </i>
    <i>
      <x v="28"/>
    </i>
    <i r="1">
      <x v="7"/>
    </i>
    <i r="2">
      <x v="1"/>
    </i>
    <i r="2">
      <x v="4"/>
    </i>
    <i t="default" r="1">
      <x v="7"/>
    </i>
    <i r="1">
      <x v="12"/>
    </i>
    <i r="2">
      <x v="1"/>
    </i>
    <i t="default" r="1">
      <x v="12"/>
    </i>
    <i r="1">
      <x v="16"/>
    </i>
    <i r="2">
      <x v="1"/>
    </i>
    <i r="2">
      <x v="4"/>
    </i>
    <i t="default" r="1">
      <x v="16"/>
    </i>
    <i r="1">
      <x v="22"/>
    </i>
    <i r="2">
      <x v="1"/>
    </i>
    <i r="2">
      <x v="2"/>
    </i>
    <i t="default" r="1">
      <x v="22"/>
    </i>
    <i r="1">
      <x v="24"/>
    </i>
    <i r="2">
      <x v="1"/>
    </i>
    <i r="2">
      <x v="2"/>
    </i>
    <i t="default" r="1">
      <x v="24"/>
    </i>
    <i r="1">
      <x v="51"/>
    </i>
    <i r="2">
      <x v="1"/>
    </i>
    <i t="default" r="1">
      <x v="51"/>
    </i>
    <i r="1">
      <x v="59"/>
    </i>
    <i r="2">
      <x v="1"/>
    </i>
    <i t="default" r="1">
      <x v="59"/>
    </i>
    <i r="1">
      <x v="62"/>
    </i>
    <i r="2">
      <x v="1"/>
    </i>
    <i t="default" r="1">
      <x v="62"/>
    </i>
    <i r="1">
      <x v="63"/>
    </i>
    <i r="2">
      <x v="1"/>
    </i>
    <i t="default" r="1">
      <x v="63"/>
    </i>
    <i r="1">
      <x v="95"/>
    </i>
    <i r="2">
      <x v="1"/>
    </i>
    <i t="default" r="1">
      <x v="95"/>
    </i>
    <i t="default">
      <x v="28"/>
    </i>
    <i>
      <x v="29"/>
    </i>
    <i r="1">
      <x v="173"/>
    </i>
    <i r="2">
      <x v="1"/>
    </i>
    <i t="default" r="1">
      <x v="173"/>
    </i>
    <i t="default">
      <x v="29"/>
    </i>
    <i>
      <x v="30"/>
    </i>
    <i r="1">
      <x v="156"/>
    </i>
    <i r="2">
      <x v="1"/>
    </i>
    <i t="default" r="1">
      <x v="156"/>
    </i>
    <i r="1">
      <x v="157"/>
    </i>
    <i r="2">
      <x v="1"/>
    </i>
    <i t="default" r="1">
      <x v="157"/>
    </i>
    <i r="1">
      <x v="167"/>
    </i>
    <i r="2">
      <x v="1"/>
    </i>
    <i t="default" r="1">
      <x v="167"/>
    </i>
    <i t="default">
      <x v="30"/>
    </i>
    <i>
      <x v="31"/>
    </i>
    <i r="1">
      <x v="159"/>
    </i>
    <i r="2">
      <x v="1"/>
    </i>
    <i t="default" r="1">
      <x v="159"/>
    </i>
    <i r="1">
      <x v="160"/>
    </i>
    <i r="2">
      <x v="1"/>
    </i>
    <i t="default" r="1">
      <x v="160"/>
    </i>
    <i r="1">
      <x v="161"/>
    </i>
    <i r="2">
      <x v="1"/>
    </i>
    <i t="default" r="1">
      <x v="161"/>
    </i>
    <i r="1">
      <x v="162"/>
    </i>
    <i r="2">
      <x v="1"/>
    </i>
    <i t="default" r="1">
      <x v="162"/>
    </i>
    <i r="1">
      <x v="163"/>
    </i>
    <i r="2">
      <x v="1"/>
    </i>
    <i t="default" r="1">
      <x v="163"/>
    </i>
    <i t="default">
      <x v="31"/>
    </i>
    <i>
      <x v="32"/>
    </i>
    <i r="1">
      <x v="146"/>
    </i>
    <i r="2">
      <x v="1"/>
    </i>
    <i t="default" r="1">
      <x v="146"/>
    </i>
    <i r="1">
      <x v="147"/>
    </i>
    <i r="2">
      <x v="1"/>
    </i>
    <i t="default" r="1">
      <x v="147"/>
    </i>
    <i r="1">
      <x v="148"/>
    </i>
    <i r="2">
      <x v="2"/>
    </i>
    <i t="default" r="1">
      <x v="148"/>
    </i>
    <i r="1">
      <x v="149"/>
    </i>
    <i r="2">
      <x v="1"/>
    </i>
    <i t="default" r="1">
      <x v="149"/>
    </i>
    <i r="1">
      <x v="150"/>
    </i>
    <i r="2">
      <x v="1"/>
    </i>
    <i t="default" r="1">
      <x v="150"/>
    </i>
    <i r="1">
      <x v="151"/>
    </i>
    <i r="2">
      <x v="2"/>
    </i>
    <i t="default" r="1">
      <x v="151"/>
    </i>
    <i r="1">
      <x v="169"/>
    </i>
    <i r="2">
      <x v="1"/>
    </i>
    <i t="default" r="1">
      <x v="169"/>
    </i>
    <i r="1">
      <x v="183"/>
    </i>
    <i r="2">
      <x v="1"/>
    </i>
    <i t="default" r="1">
      <x v="183"/>
    </i>
    <i r="1">
      <x v="185"/>
    </i>
    <i r="2">
      <x v="1"/>
    </i>
    <i t="default" r="1">
      <x v="185"/>
    </i>
    <i r="1">
      <x v="186"/>
    </i>
    <i r="2">
      <x v="1"/>
    </i>
    <i t="default" r="1">
      <x v="186"/>
    </i>
    <i t="default">
      <x v="32"/>
    </i>
    <i>
      <x v="33"/>
    </i>
    <i r="1">
      <x v="171"/>
    </i>
    <i r="2">
      <x v="1"/>
    </i>
    <i t="default" r="1">
      <x v="171"/>
    </i>
    <i t="default">
      <x v="33"/>
    </i>
    <i>
      <x v="34"/>
    </i>
    <i r="1">
      <x v="166"/>
    </i>
    <i r="2">
      <x v="1"/>
    </i>
    <i t="default" r="1">
      <x v="166"/>
    </i>
    <i t="default">
      <x v="34"/>
    </i>
    <i>
      <x v="35"/>
    </i>
    <i r="1">
      <x v="36"/>
    </i>
    <i r="2">
      <x v="1"/>
    </i>
    <i t="default" r="1">
      <x v="36"/>
    </i>
    <i r="1">
      <x v="90"/>
    </i>
    <i r="2">
      <x v="1"/>
    </i>
    <i t="default" r="1">
      <x v="90"/>
    </i>
    <i t="default">
      <x v="35"/>
    </i>
    <i>
      <x v="36"/>
    </i>
    <i r="1">
      <x v="164"/>
    </i>
    <i r="2">
      <x v="1"/>
    </i>
    <i t="default" r="1">
      <x v="164"/>
    </i>
    <i t="default">
      <x v="36"/>
    </i>
    <i>
      <x v="42"/>
    </i>
    <i r="1">
      <x v="20"/>
    </i>
    <i r="2">
      <x v="1"/>
    </i>
    <i t="default" r="1">
      <x v="20"/>
    </i>
    <i r="1">
      <x v="39"/>
    </i>
    <i r="2">
      <x v="1"/>
    </i>
    <i r="2">
      <x v="2"/>
    </i>
    <i t="default" r="1">
      <x v="39"/>
    </i>
    <i r="1">
      <x v="80"/>
    </i>
    <i r="2">
      <x v="1"/>
    </i>
    <i r="2">
      <x v="3"/>
    </i>
    <i t="default" r="1">
      <x v="80"/>
    </i>
    <i t="default">
      <x v="42"/>
    </i>
    <i>
      <x v="44"/>
    </i>
    <i r="1">
      <x v="154"/>
    </i>
    <i r="2">
      <x v="1"/>
    </i>
    <i t="default" r="1">
      <x v="154"/>
    </i>
    <i r="1">
      <x v="155"/>
    </i>
    <i r="2">
      <x v="1"/>
    </i>
    <i t="default" r="1">
      <x v="155"/>
    </i>
    <i r="1">
      <x v="187"/>
    </i>
    <i r="2">
      <x v="1"/>
    </i>
    <i t="default" r="1">
      <x v="187"/>
    </i>
    <i r="1">
      <x v="188"/>
    </i>
    <i r="2">
      <x v="1"/>
    </i>
    <i t="default" r="1">
      <x v="188"/>
    </i>
    <i r="1">
      <x v="191"/>
    </i>
    <i r="2">
      <x v="1"/>
    </i>
    <i t="default" r="1">
      <x v="191"/>
    </i>
    <i t="default">
      <x v="44"/>
    </i>
    <i>
      <x v="46"/>
    </i>
    <i r="1">
      <x v="39"/>
    </i>
    <i r="2">
      <x v="1"/>
    </i>
    <i t="default" r="1">
      <x v="39"/>
    </i>
    <i t="default">
      <x v="46"/>
    </i>
    <i>
      <x v="47"/>
    </i>
    <i r="1">
      <x v="35"/>
    </i>
    <i r="2">
      <x v="1"/>
    </i>
    <i r="2">
      <x v="2"/>
    </i>
    <i t="default" r="1">
      <x v="35"/>
    </i>
    <i t="default">
      <x v="47"/>
    </i>
    <i>
      <x v="49"/>
    </i>
    <i r="1">
      <x v="3"/>
    </i>
    <i r="2">
      <x v="1"/>
    </i>
    <i r="2">
      <x v="2"/>
    </i>
    <i r="2">
      <x v="4"/>
    </i>
    <i t="default" r="1">
      <x v="3"/>
    </i>
    <i r="1">
      <x v="32"/>
    </i>
    <i r="2">
      <x v="1"/>
    </i>
    <i r="2">
      <x v="4"/>
    </i>
    <i t="default" r="1">
      <x v="32"/>
    </i>
    <i r="1">
      <x v="40"/>
    </i>
    <i r="2">
      <x v="1"/>
    </i>
    <i t="default" r="1">
      <x v="40"/>
    </i>
    <i r="1">
      <x v="47"/>
    </i>
    <i r="2">
      <x v="1"/>
    </i>
    <i t="default" r="1">
      <x v="47"/>
    </i>
    <i r="1">
      <x v="50"/>
    </i>
    <i r="2">
      <x v="1"/>
    </i>
    <i r="2">
      <x v="4"/>
    </i>
    <i t="default" r="1">
      <x v="50"/>
    </i>
    <i r="1">
      <x v="52"/>
    </i>
    <i r="2">
      <x v="1"/>
    </i>
    <i r="2">
      <x v="4"/>
    </i>
    <i t="default" r="1">
      <x v="52"/>
    </i>
    <i r="1">
      <x v="75"/>
    </i>
    <i r="2">
      <x v="2"/>
    </i>
    <i t="default" r="1">
      <x v="75"/>
    </i>
    <i r="1">
      <x v="77"/>
    </i>
    <i r="2">
      <x v="1"/>
    </i>
    <i r="2">
      <x v="4"/>
    </i>
    <i t="default" r="1">
      <x v="77"/>
    </i>
    <i r="1">
      <x v="83"/>
    </i>
    <i r="2">
      <x v="1"/>
    </i>
    <i t="default" r="1">
      <x v="83"/>
    </i>
    <i r="1">
      <x v="88"/>
    </i>
    <i r="2">
      <x v="1"/>
    </i>
    <i t="default" r="1">
      <x v="88"/>
    </i>
    <i r="1">
      <x v="97"/>
    </i>
    <i r="2">
      <x v="4"/>
    </i>
    <i t="default" r="1">
      <x v="97"/>
    </i>
    <i t="default">
      <x v="49"/>
    </i>
    <i>
      <x v="51"/>
    </i>
    <i r="1">
      <x v="39"/>
    </i>
    <i r="2">
      <x v="1"/>
    </i>
    <i r="2">
      <x v="2"/>
    </i>
    <i t="default" r="1">
      <x v="39"/>
    </i>
    <i t="default">
      <x v="51"/>
    </i>
    <i>
      <x v="53"/>
    </i>
    <i r="1">
      <x/>
    </i>
    <i r="2">
      <x/>
    </i>
    <i t="default" r="1">
      <x/>
    </i>
    <i t="default">
      <x v="53"/>
    </i>
    <i t="grand">
      <x/>
    </i>
  </rowItems>
  <colFields>
    <field x="-2"/>
  </colFields>
  <colItems xmlns="http://schemas.openxmlformats.org/spreadsheetml/2006/main" count="8">
    <i>
      <x/>
    </i>
    <i i="1">
      <x v="1"/>
    </i>
    <i i="2">
      <x v="2"/>
    </i>
    <i i="3">
      <x v="3"/>
    </i>
    <i i="4">
      <x v="4"/>
    </i>
    <i i="5">
      <x v="5"/>
    </i>
    <i i="6">
      <x v="6"/>
    </i>
    <i i="7">
      <x v="7"/>
    </i>
  </colItems>
  <dataFields count="8">
    <dataField name="Count of CONDITION RANK" fld="13" subtotal="count" baseField="0" baseItem="0" numFmtId="0"/>
    <dataField name="Average of Estimated Remaining Useful Design Life (YEARS)" fld="15" subtotal="average" baseField="9" baseItem="0" numFmtId="0"/>
    <dataField name="Sum of Year 1 - 2018/19" fld="24" baseField="9" baseItem="0" numFmtId="0"/>
    <dataField name="Sum of Year 2 - 2019/20" fld="25" baseField="9" baseItem="0" numFmtId="0"/>
    <dataField name="Sum of Year 3 - 2020/21" fld="26" baseField="9" baseItem="0" numFmtId="0"/>
    <dataField name="Sum of Year 4 - 2021/22" fld="27" baseField="9" baseItem="0" numFmtId="0"/>
    <dataField name="Sum of Year 5 - 2022/23" fld="28" baseField="9" baseItem="0" numFmtId="0"/>
    <dataField name="Sum of Total" fld="29" baseField="9" baseItem="0" numFmtId="0"/>
  </dataFields>
  <formats xmlns="http://schemas.openxmlformats.org/spreadsheetml/2006/main" count="588">
    <format dxfId="1772">
      <pivotArea field="9" type="button" dataOnly="0" labelOnly="1" outline="0" axis="axisRow" fieldPosition="1"/>
    </format>
    <format dxfId="1771">
      <pivotArea dataOnly="0" labelOnly="1" outline="0" fieldPosition="0">
        <references count="1">
          <reference field="4294967294" count="7">
            <x v="1"/>
            <x v="2"/>
            <x v="3"/>
            <x v="4"/>
            <x v="5"/>
            <x v="6"/>
            <x v="7"/>
          </reference>
        </references>
      </pivotArea>
    </format>
    <format dxfId="1770">
      <pivotArea dataOnly="0" labelOnly="1" fieldPosition="0">
        <references count="1">
          <reference field="9" count="1">
            <x v="104"/>
          </reference>
        </references>
      </pivotArea>
    </format>
    <format dxfId="1769">
      <pivotArea dataOnly="0" labelOnly="1" fieldPosition="0">
        <references count="2">
          <reference field="9" count="1" selected="0">
            <x v="104"/>
          </reference>
          <reference field="13" count="2">
            <x v="1"/>
            <x v="2"/>
          </reference>
        </references>
      </pivotArea>
    </format>
    <format dxfId="1768">
      <pivotArea dataOnly="0" labelOnly="1" fieldPosition="0">
        <references count="1">
          <reference field="9" count="1" defaultSubtotal="1">
            <x v="104"/>
          </reference>
        </references>
      </pivotArea>
    </format>
    <format dxfId="1767">
      <pivotArea dataOnly="0" labelOnly="1" fieldPosition="0">
        <references count="1">
          <reference field="9" count="1">
            <x v="105"/>
          </reference>
        </references>
      </pivotArea>
    </format>
    <format dxfId="1766">
      <pivotArea dataOnly="0" labelOnly="1" fieldPosition="0">
        <references count="1">
          <reference field="9" count="1" defaultSubtotal="1">
            <x v="105"/>
          </reference>
        </references>
      </pivotArea>
    </format>
    <format dxfId="1765">
      <pivotArea dataOnly="0" labelOnly="1" fieldPosition="0">
        <references count="2">
          <reference field="9" count="1" selected="0">
            <x v="105"/>
          </reference>
          <reference field="13" count="1">
            <x v="2"/>
          </reference>
        </references>
      </pivotArea>
    </format>
    <format dxfId="1764">
      <pivotArea dataOnly="0" labelOnly="1" fieldPosition="0">
        <references count="1">
          <reference field="9" count="1">
            <x v="106"/>
          </reference>
        </references>
      </pivotArea>
    </format>
    <format dxfId="1763">
      <pivotArea dataOnly="0" labelOnly="1" fieldPosition="0">
        <references count="1">
          <reference field="9" count="1" defaultSubtotal="1">
            <x v="106"/>
          </reference>
        </references>
      </pivotArea>
    </format>
    <format dxfId="1762">
      <pivotArea dataOnly="0" labelOnly="1" fieldPosition="0">
        <references count="2">
          <reference field="9" count="1" selected="0">
            <x v="106"/>
          </reference>
          <reference field="13" count="1">
            <x v="2"/>
          </reference>
        </references>
      </pivotArea>
    </format>
    <format dxfId="1761">
      <pivotArea dataOnly="0" labelOnly="1" fieldPosition="0">
        <references count="1">
          <reference field="9" count="1">
            <x v="107"/>
          </reference>
        </references>
      </pivotArea>
    </format>
    <format dxfId="1760">
      <pivotArea dataOnly="0" labelOnly="1" fieldPosition="0">
        <references count="1">
          <reference field="9" count="1" defaultSubtotal="1">
            <x v="107"/>
          </reference>
        </references>
      </pivotArea>
    </format>
    <format dxfId="1759">
      <pivotArea dataOnly="0" labelOnly="1" fieldPosition="0">
        <references count="2">
          <reference field="9" count="1" selected="0">
            <x v="107"/>
          </reference>
          <reference field="13" count="1">
            <x v="1"/>
          </reference>
        </references>
      </pivotArea>
    </format>
    <format dxfId="1758">
      <pivotArea dataOnly="0" labelOnly="1" fieldPosition="0">
        <references count="1">
          <reference field="9" count="1">
            <x v="108"/>
          </reference>
        </references>
      </pivotArea>
    </format>
    <format dxfId="1757">
      <pivotArea dataOnly="0" labelOnly="1" fieldPosition="0">
        <references count="1">
          <reference field="9" count="1" defaultSubtotal="1">
            <x v="108"/>
          </reference>
        </references>
      </pivotArea>
    </format>
    <format dxfId="1756">
      <pivotArea dataOnly="0" labelOnly="1" fieldPosition="0">
        <references count="2">
          <reference field="9" count="1" selected="0">
            <x v="108"/>
          </reference>
          <reference field="13" count="1">
            <x v="1"/>
          </reference>
        </references>
      </pivotArea>
    </format>
    <format dxfId="1755">
      <pivotArea dataOnly="0" labelOnly="1" fieldPosition="0">
        <references count="1">
          <reference field="9" count="1">
            <x v="109"/>
          </reference>
        </references>
      </pivotArea>
    </format>
    <format dxfId="1754">
      <pivotArea dataOnly="0" labelOnly="1" fieldPosition="0">
        <references count="1">
          <reference field="9" count="1" defaultSubtotal="1">
            <x v="109"/>
          </reference>
        </references>
      </pivotArea>
    </format>
    <format dxfId="1753">
      <pivotArea dataOnly="0" labelOnly="1" fieldPosition="0">
        <references count="2">
          <reference field="9" count="1" selected="0">
            <x v="109"/>
          </reference>
          <reference field="13" count="1">
            <x v="1"/>
          </reference>
        </references>
      </pivotArea>
    </format>
    <format dxfId="1752">
      <pivotArea dataOnly="0" labelOnly="1" fieldPosition="0">
        <references count="1">
          <reference field="9" count="1">
            <x v="114"/>
          </reference>
        </references>
      </pivotArea>
    </format>
    <format dxfId="1751">
      <pivotArea dataOnly="0" labelOnly="1" fieldPosition="0">
        <references count="1">
          <reference field="9" count="1" defaultSubtotal="1">
            <x v="114"/>
          </reference>
        </references>
      </pivotArea>
    </format>
    <format dxfId="1750">
      <pivotArea dataOnly="0" labelOnly="1" fieldPosition="0">
        <references count="2">
          <reference field="9" count="1" selected="0">
            <x v="114"/>
          </reference>
          <reference field="13" count="2">
            <x v="1"/>
            <x v="2"/>
          </reference>
        </references>
      </pivotArea>
    </format>
    <format dxfId="1749">
      <pivotArea dataOnly="0" labelOnly="1" fieldPosition="0">
        <references count="1">
          <reference field="9" count="1">
            <x v="115"/>
          </reference>
        </references>
      </pivotArea>
    </format>
    <format dxfId="1748">
      <pivotArea dataOnly="0" labelOnly="1" fieldPosition="0">
        <references count="1">
          <reference field="9" count="1" defaultSubtotal="1">
            <x v="115"/>
          </reference>
        </references>
      </pivotArea>
    </format>
    <format dxfId="1747">
      <pivotArea dataOnly="0" labelOnly="1" fieldPosition="0">
        <references count="2">
          <reference field="9" count="1" selected="0">
            <x v="115"/>
          </reference>
          <reference field="13" count="2">
            <x v="1"/>
            <x v="2"/>
          </reference>
        </references>
      </pivotArea>
    </format>
    <format dxfId="1746">
      <pivotArea dataOnly="0" labelOnly="1" fieldPosition="0">
        <references count="1">
          <reference field="9" count="1">
            <x v="52"/>
          </reference>
        </references>
      </pivotArea>
    </format>
    <format dxfId="1745">
      <pivotArea dataOnly="0" labelOnly="1" fieldPosition="0">
        <references count="1">
          <reference field="9" count="1" defaultSubtotal="1">
            <x v="52"/>
          </reference>
        </references>
      </pivotArea>
    </format>
    <format dxfId="1744">
      <pivotArea dataOnly="0" labelOnly="1" fieldPosition="0">
        <references count="2">
          <reference field="9" count="1" selected="0">
            <x v="52"/>
          </reference>
          <reference field="13" count="1">
            <x v="1"/>
          </reference>
        </references>
      </pivotArea>
    </format>
    <format dxfId="1743">
      <pivotArea dataOnly="0" labelOnly="1" fieldPosition="0">
        <references count="1">
          <reference field="9" count="1">
            <x v="74"/>
          </reference>
        </references>
      </pivotArea>
    </format>
    <format dxfId="1742">
      <pivotArea dataOnly="0" labelOnly="1" fieldPosition="0">
        <references count="1">
          <reference field="9" count="1" defaultSubtotal="1">
            <x v="74"/>
          </reference>
        </references>
      </pivotArea>
    </format>
    <format dxfId="1741">
      <pivotArea dataOnly="0" labelOnly="1" fieldPosition="0">
        <references count="2">
          <reference field="9" count="1" selected="0">
            <x v="74"/>
          </reference>
          <reference field="13" count="1">
            <x v="1"/>
          </reference>
        </references>
      </pivotArea>
    </format>
    <format dxfId="1740">
      <pivotArea dataOnly="0" labelOnly="1" fieldPosition="0">
        <references count="2">
          <reference field="9" count="1" selected="0">
            <x v="52"/>
          </reference>
          <reference field="13" count="1">
            <x v="2"/>
          </reference>
        </references>
      </pivotArea>
    </format>
    <format dxfId="1739">
      <pivotArea dataOnly="0" labelOnly="1" fieldPosition="0">
        <references count="1">
          <reference field="9" count="1">
            <x v="110"/>
          </reference>
        </references>
      </pivotArea>
    </format>
    <format dxfId="1738">
      <pivotArea dataOnly="0" labelOnly="1" fieldPosition="0">
        <references count="1">
          <reference field="9" count="1" defaultSubtotal="1">
            <x v="110"/>
          </reference>
        </references>
      </pivotArea>
    </format>
    <format dxfId="1737">
      <pivotArea dataOnly="0" labelOnly="1" fieldPosition="0">
        <references count="2">
          <reference field="9" count="1" selected="0">
            <x v="110"/>
          </reference>
          <reference field="13" count="2">
            <x v="1"/>
            <x v="2"/>
          </reference>
        </references>
      </pivotArea>
    </format>
    <format dxfId="1736">
      <pivotArea dataOnly="0" labelOnly="1" fieldPosition="0">
        <references count="1">
          <reference field="9" count="1">
            <x v="112"/>
          </reference>
        </references>
      </pivotArea>
    </format>
    <format dxfId="1735">
      <pivotArea dataOnly="0" labelOnly="1" fieldPosition="0">
        <references count="1">
          <reference field="9" count="1" defaultSubtotal="1">
            <x v="112"/>
          </reference>
        </references>
      </pivotArea>
    </format>
    <format dxfId="1734">
      <pivotArea dataOnly="0" labelOnly="1" fieldPosition="0">
        <references count="2">
          <reference field="9" count="1" selected="0">
            <x v="112"/>
          </reference>
          <reference field="13" count="1">
            <x v="2"/>
          </reference>
        </references>
      </pivotArea>
    </format>
    <format dxfId="1733">
      <pivotArea dataOnly="0" labelOnly="1" fieldPosition="0">
        <references count="1">
          <reference field="9" count="1">
            <x v="111"/>
          </reference>
        </references>
      </pivotArea>
    </format>
    <format dxfId="1732">
      <pivotArea dataOnly="0" labelOnly="1" fieldPosition="0">
        <references count="1">
          <reference field="9" count="1" defaultSubtotal="1">
            <x v="111"/>
          </reference>
        </references>
      </pivotArea>
    </format>
    <format dxfId="1731">
      <pivotArea dataOnly="0" labelOnly="1" fieldPosition="0">
        <references count="2">
          <reference field="9" count="1" selected="0">
            <x v="111"/>
          </reference>
          <reference field="13" count="1">
            <x v="1"/>
          </reference>
        </references>
      </pivotArea>
    </format>
    <format dxfId="1730">
      <pivotArea dataOnly="0" labelOnly="1" fieldPosition="0">
        <references count="2">
          <reference field="7" count="1" selected="0">
            <x v="1"/>
          </reference>
          <reference field="9" count="1">
            <x v="121"/>
          </reference>
        </references>
      </pivotArea>
    </format>
    <format dxfId="1729">
      <pivotArea dataOnly="0" labelOnly="1" fieldPosition="0">
        <references count="2">
          <reference field="7" count="1" selected="0">
            <x v="1"/>
          </reference>
          <reference field="9" count="1" defaultSubtotal="1">
            <x v="121"/>
          </reference>
        </references>
      </pivotArea>
    </format>
    <format dxfId="1728">
      <pivotArea dataOnly="0" labelOnly="1" fieldPosition="0">
        <references count="3">
          <reference field="7" count="1" selected="0">
            <x v="1"/>
          </reference>
          <reference field="9" count="1" selected="0">
            <x v="121"/>
          </reference>
          <reference field="13" count="1">
            <x v="1"/>
          </reference>
        </references>
      </pivotArea>
    </format>
    <format dxfId="1727">
      <pivotArea dataOnly="0" labelOnly="1" fieldPosition="0">
        <references count="2">
          <reference field="7" count="1" selected="0">
            <x v="9"/>
          </reference>
          <reference field="9" count="1">
            <x v="30"/>
          </reference>
        </references>
      </pivotArea>
    </format>
    <format dxfId="1726">
      <pivotArea dataOnly="0" labelOnly="1" fieldPosition="0">
        <references count="3">
          <reference field="7" count="1" selected="0">
            <x v="9"/>
          </reference>
          <reference field="9" count="1" selected="0">
            <x v="30"/>
          </reference>
          <reference field="13" count="1">
            <x v="2"/>
          </reference>
        </references>
      </pivotArea>
    </format>
    <format dxfId="1725">
      <pivotArea dataOnly="0" labelOnly="1" fieldPosition="0">
        <references count="2">
          <reference field="7" count="1" selected="0">
            <x v="9"/>
          </reference>
          <reference field="9" count="1">
            <x v="116"/>
          </reference>
        </references>
      </pivotArea>
    </format>
    <format dxfId="1724">
      <pivotArea dataOnly="0" labelOnly="1" fieldPosition="0">
        <references count="3">
          <reference field="7" count="1" selected="0">
            <x v="9"/>
          </reference>
          <reference field="9" count="1" selected="0">
            <x v="116"/>
          </reference>
          <reference field="13" count="1">
            <x v="2"/>
          </reference>
        </references>
      </pivotArea>
    </format>
    <format dxfId="1723">
      <pivotArea dataOnly="0" labelOnly="1" fieldPosition="0">
        <references count="3">
          <reference field="7" count="1" selected="0">
            <x v="9"/>
          </reference>
          <reference field="9" count="1" selected="0">
            <x v="117"/>
          </reference>
          <reference field="13" count="1">
            <x v="2"/>
          </reference>
        </references>
      </pivotArea>
    </format>
    <format dxfId="1722">
      <pivotArea dataOnly="0" labelOnly="1" fieldPosition="0">
        <references count="2">
          <reference field="7" count="1" selected="0">
            <x v="9"/>
          </reference>
          <reference field="9" count="1">
            <x v="118"/>
          </reference>
        </references>
      </pivotArea>
    </format>
    <format dxfId="1721">
      <pivotArea dataOnly="0" labelOnly="1" fieldPosition="0">
        <references count="2">
          <reference field="7" count="1" selected="0">
            <x v="9"/>
          </reference>
          <reference field="9" count="1" defaultSubtotal="1">
            <x v="118"/>
          </reference>
        </references>
      </pivotArea>
    </format>
    <format dxfId="1720">
      <pivotArea dataOnly="0" labelOnly="1" fieldPosition="0">
        <references count="3">
          <reference field="7" count="1" selected="0">
            <x v="9"/>
          </reference>
          <reference field="9" count="1" selected="0">
            <x v="118"/>
          </reference>
          <reference field="13" count="1">
            <x v="2"/>
          </reference>
        </references>
      </pivotArea>
    </format>
    <format dxfId="1719">
      <pivotArea collapsedLevelsAreSubtotals="1" fieldPosition="0">
        <references count="1">
          <reference field="7" count="1">
            <x v="1"/>
          </reference>
        </references>
      </pivotArea>
    </format>
    <format dxfId="1718">
      <pivotArea dataOnly="0" labelOnly="1" fieldPosition="0">
        <references count="1">
          <reference field="7" count="1">
            <x v="1"/>
          </reference>
        </references>
      </pivotArea>
    </format>
    <format dxfId="1717">
      <pivotArea collapsedLevelsAreSubtotals="1" fieldPosition="0">
        <references count="1">
          <reference field="7" count="1">
            <x v="2"/>
          </reference>
        </references>
      </pivotArea>
    </format>
    <format dxfId="1716">
      <pivotArea dataOnly="0" labelOnly="1" fieldPosition="0">
        <references count="1">
          <reference field="7" count="1">
            <x v="2"/>
          </reference>
        </references>
      </pivotArea>
    </format>
    <format dxfId="1715">
      <pivotArea collapsedLevelsAreSubtotals="1" fieldPosition="0">
        <references count="1">
          <reference field="7" count="1">
            <x v="3"/>
          </reference>
        </references>
      </pivotArea>
    </format>
    <format dxfId="1714">
      <pivotArea dataOnly="0" labelOnly="1" fieldPosition="0">
        <references count="1">
          <reference field="7" count="1">
            <x v="3"/>
          </reference>
        </references>
      </pivotArea>
    </format>
    <format dxfId="1713">
      <pivotArea collapsedLevelsAreSubtotals="1" fieldPosition="0">
        <references count="1">
          <reference field="7" count="1">
            <x v="9"/>
          </reference>
        </references>
      </pivotArea>
    </format>
    <format dxfId="1712">
      <pivotArea dataOnly="0" labelOnly="1" fieldPosition="0">
        <references count="1">
          <reference field="7" count="1">
            <x v="9"/>
          </reference>
        </references>
      </pivotArea>
    </format>
    <format dxfId="1711">
      <pivotArea collapsedLevelsAreSubtotals="1" fieldPosition="0">
        <references count="1">
          <reference field="7" count="1">
            <x v="11"/>
          </reference>
        </references>
      </pivotArea>
    </format>
    <format dxfId="1710">
      <pivotArea dataOnly="0" labelOnly="1" fieldPosition="0">
        <references count="1">
          <reference field="7" count="1">
            <x v="11"/>
          </reference>
        </references>
      </pivotArea>
    </format>
    <format dxfId="1709">
      <pivotArea collapsedLevelsAreSubtotals="1" fieldPosition="0">
        <references count="1">
          <reference field="7" count="1">
            <x v="12"/>
          </reference>
        </references>
      </pivotArea>
    </format>
    <format dxfId="1708">
      <pivotArea dataOnly="0" labelOnly="1" fieldPosition="0">
        <references count="1">
          <reference field="7" count="1">
            <x v="12"/>
          </reference>
        </references>
      </pivotArea>
    </format>
    <format dxfId="1707">
      <pivotArea collapsedLevelsAreSubtotals="1" fieldPosition="0">
        <references count="1">
          <reference field="7" count="1">
            <x v="13"/>
          </reference>
        </references>
      </pivotArea>
    </format>
    <format dxfId="1706">
      <pivotArea dataOnly="0" labelOnly="1" fieldPosition="0">
        <references count="1">
          <reference field="7" count="1">
            <x v="13"/>
          </reference>
        </references>
      </pivotArea>
    </format>
    <format dxfId="1705">
      <pivotArea collapsedLevelsAreSubtotals="1" fieldPosition="0">
        <references count="1">
          <reference field="7" count="1">
            <x v="14"/>
          </reference>
        </references>
      </pivotArea>
    </format>
    <format dxfId="1704">
      <pivotArea dataOnly="0" labelOnly="1" fieldPosition="0">
        <references count="1">
          <reference field="7" count="1">
            <x v="14"/>
          </reference>
        </references>
      </pivotArea>
    </format>
    <format dxfId="1703">
      <pivotArea collapsedLevelsAreSubtotals="1" fieldPosition="0">
        <references count="1">
          <reference field="7" count="1">
            <x v="17"/>
          </reference>
        </references>
      </pivotArea>
    </format>
    <format dxfId="1702">
      <pivotArea dataOnly="0" labelOnly="1" fieldPosition="0">
        <references count="1">
          <reference field="7" count="1">
            <x v="17"/>
          </reference>
        </references>
      </pivotArea>
    </format>
    <format dxfId="1701">
      <pivotArea collapsedLevelsAreSubtotals="1" fieldPosition="0">
        <references count="1">
          <reference field="7" count="1">
            <x v="19"/>
          </reference>
        </references>
      </pivotArea>
    </format>
    <format dxfId="1700">
      <pivotArea dataOnly="0" labelOnly="1" fieldPosition="0">
        <references count="1">
          <reference field="7" count="1">
            <x v="19"/>
          </reference>
        </references>
      </pivotArea>
    </format>
    <format dxfId="1699">
      <pivotArea collapsedLevelsAreSubtotals="1" fieldPosition="0">
        <references count="1">
          <reference field="7" count="1">
            <x v="37"/>
          </reference>
        </references>
      </pivotArea>
    </format>
    <format dxfId="1698">
      <pivotArea dataOnly="0" labelOnly="1" fieldPosition="0">
        <references count="1">
          <reference field="7" count="1">
            <x v="37"/>
          </reference>
        </references>
      </pivotArea>
    </format>
    <format dxfId="1697">
      <pivotArea collapsedLevelsAreSubtotals="1" fieldPosition="0">
        <references count="1">
          <reference field="7" count="1">
            <x v="38"/>
          </reference>
        </references>
      </pivotArea>
    </format>
    <format dxfId="1696">
      <pivotArea dataOnly="0" labelOnly="1" fieldPosition="0">
        <references count="1">
          <reference field="7" count="1">
            <x v="38"/>
          </reference>
        </references>
      </pivotArea>
    </format>
    <format dxfId="1695">
      <pivotArea collapsedLevelsAreSubtotals="1" fieldPosition="0">
        <references count="1">
          <reference field="7" count="1">
            <x v="39"/>
          </reference>
        </references>
      </pivotArea>
    </format>
    <format dxfId="1694">
      <pivotArea dataOnly="0" labelOnly="1" fieldPosition="0">
        <references count="1">
          <reference field="7" count="1">
            <x v="39"/>
          </reference>
        </references>
      </pivotArea>
    </format>
    <format dxfId="1693">
      <pivotArea collapsedLevelsAreSubtotals="1" fieldPosition="0">
        <references count="1">
          <reference field="7" count="1">
            <x v="40"/>
          </reference>
        </references>
      </pivotArea>
    </format>
    <format dxfId="1692">
      <pivotArea dataOnly="0" labelOnly="1" fieldPosition="0">
        <references count="1">
          <reference field="7" count="1">
            <x v="40"/>
          </reference>
        </references>
      </pivotArea>
    </format>
    <format dxfId="1691">
      <pivotArea collapsedLevelsAreSubtotals="1" fieldPosition="0">
        <references count="1">
          <reference field="7" count="1">
            <x v="41"/>
          </reference>
        </references>
      </pivotArea>
    </format>
    <format dxfId="1690">
      <pivotArea dataOnly="0" labelOnly="1" fieldPosition="0">
        <references count="1">
          <reference field="7" count="1">
            <x v="41"/>
          </reference>
        </references>
      </pivotArea>
    </format>
    <format dxfId="1689">
      <pivotArea collapsedLevelsAreSubtotals="1" fieldPosition="0">
        <references count="1">
          <reference field="7" count="1">
            <x v="43"/>
          </reference>
        </references>
      </pivotArea>
    </format>
    <format dxfId="1688">
      <pivotArea dataOnly="0" labelOnly="1" fieldPosition="0">
        <references count="1">
          <reference field="7" count="1">
            <x v="43"/>
          </reference>
        </references>
      </pivotArea>
    </format>
    <format dxfId="1687">
      <pivotArea collapsedLevelsAreSubtotals="1" fieldPosition="0">
        <references count="1">
          <reference field="7" count="1">
            <x v="45"/>
          </reference>
        </references>
      </pivotArea>
    </format>
    <format dxfId="1686">
      <pivotArea dataOnly="0" labelOnly="1" fieldPosition="0">
        <references count="1">
          <reference field="7" count="1">
            <x v="45"/>
          </reference>
        </references>
      </pivotArea>
    </format>
    <format dxfId="1685">
      <pivotArea collapsedLevelsAreSubtotals="1" fieldPosition="0">
        <references count="1">
          <reference field="7" count="1">
            <x v="48"/>
          </reference>
        </references>
      </pivotArea>
    </format>
    <format dxfId="1684">
      <pivotArea dataOnly="0" labelOnly="1" fieldPosition="0">
        <references count="1">
          <reference field="7" count="1">
            <x v="48"/>
          </reference>
        </references>
      </pivotArea>
    </format>
    <format dxfId="1683">
      <pivotArea collapsedLevelsAreSubtotals="1" fieldPosition="0">
        <references count="1">
          <reference field="7" count="1">
            <x v="50"/>
          </reference>
        </references>
      </pivotArea>
    </format>
    <format dxfId="1682">
      <pivotArea dataOnly="0" labelOnly="1" fieldPosition="0">
        <references count="1">
          <reference field="7" count="1">
            <x v="50"/>
          </reference>
        </references>
      </pivotArea>
    </format>
    <format dxfId="1681">
      <pivotArea collapsedLevelsAreSubtotals="1" fieldPosition="0">
        <references count="1">
          <reference field="7" count="1">
            <x v="52"/>
          </reference>
        </references>
      </pivotArea>
    </format>
    <format dxfId="1680">
      <pivotArea dataOnly="0" labelOnly="1" fieldPosition="0">
        <references count="1">
          <reference field="7" count="1">
            <x v="52"/>
          </reference>
        </references>
      </pivotArea>
    </format>
    <format dxfId="1679">
      <pivotArea collapsedLevelsAreSubtotals="1" fieldPosition="0">
        <references count="2">
          <reference field="7" count="1" selected="0">
            <x v="52"/>
          </reference>
          <reference field="9" count="1">
            <x v="121"/>
          </reference>
        </references>
      </pivotArea>
    </format>
    <format dxfId="1678">
      <pivotArea collapsedLevelsAreSubtotals="1" fieldPosition="0">
        <references count="3">
          <reference field="7" count="1" selected="0">
            <x v="52"/>
          </reference>
          <reference field="9" count="1" selected="0">
            <x v="121"/>
          </reference>
          <reference field="13" count="1">
            <x v="2"/>
          </reference>
        </references>
      </pivotArea>
    </format>
    <format dxfId="1677">
      <pivotArea collapsedLevelsAreSubtotals="1" fieldPosition="0">
        <references count="2">
          <reference field="7" count="1" selected="0">
            <x v="52"/>
          </reference>
          <reference field="9" count="1" defaultSubtotal="1">
            <x v="121"/>
          </reference>
        </references>
      </pivotArea>
    </format>
    <format dxfId="1676">
      <pivotArea dataOnly="0" labelOnly="1" fieldPosition="0">
        <references count="2">
          <reference field="7" count="1" selected="0">
            <x v="52"/>
          </reference>
          <reference field="9" count="1">
            <x v="121"/>
          </reference>
        </references>
      </pivotArea>
    </format>
    <format dxfId="1675">
      <pivotArea dataOnly="0" labelOnly="1" fieldPosition="0">
        <references count="2">
          <reference field="7" count="1" selected="0">
            <x v="52"/>
          </reference>
          <reference field="9" count="1" defaultSubtotal="1">
            <x v="121"/>
          </reference>
        </references>
      </pivotArea>
    </format>
    <format dxfId="1674">
      <pivotArea dataOnly="0" labelOnly="1" fieldPosition="0">
        <references count="3">
          <reference field="7" count="1" selected="0">
            <x v="52"/>
          </reference>
          <reference field="9" count="1" selected="0">
            <x v="121"/>
          </reference>
          <reference field="13" count="1">
            <x v="2"/>
          </reference>
        </references>
      </pivotArea>
    </format>
    <format dxfId="1673">
      <pivotArea dataOnly="0" labelOnly="1" fieldPosition="0">
        <references count="2">
          <reference field="7" count="1" selected="0">
            <x v="52"/>
          </reference>
          <reference field="9" count="1">
            <x v="122"/>
          </reference>
        </references>
      </pivotArea>
    </format>
    <format dxfId="1672">
      <pivotArea dataOnly="0" labelOnly="1" fieldPosition="0">
        <references count="2">
          <reference field="7" count="1" selected="0">
            <x v="52"/>
          </reference>
          <reference field="9" count="1" defaultSubtotal="1">
            <x v="122"/>
          </reference>
        </references>
      </pivotArea>
    </format>
    <format dxfId="1671">
      <pivotArea dataOnly="0" labelOnly="1" fieldPosition="0">
        <references count="3">
          <reference field="7" count="1" selected="0">
            <x v="52"/>
          </reference>
          <reference field="9" count="1" selected="0">
            <x v="122"/>
          </reference>
          <reference field="13" count="1">
            <x v="1"/>
          </reference>
        </references>
      </pivotArea>
    </format>
    <format dxfId="1670">
      <pivotArea dataOnly="0" labelOnly="1" fieldPosition="0">
        <references count="2">
          <reference field="7" count="1" selected="0">
            <x v="45"/>
          </reference>
          <reference field="9" count="1">
            <x v="120"/>
          </reference>
        </references>
      </pivotArea>
    </format>
    <format dxfId="1669">
      <pivotArea dataOnly="0" labelOnly="1" fieldPosition="0">
        <references count="2">
          <reference field="7" count="1" selected="0">
            <x v="45"/>
          </reference>
          <reference field="9" count="1" defaultSubtotal="1">
            <x v="120"/>
          </reference>
        </references>
      </pivotArea>
    </format>
    <format dxfId="1668">
      <pivotArea dataOnly="0" labelOnly="1" fieldPosition="0">
        <references count="3">
          <reference field="7" count="1" selected="0">
            <x v="45"/>
          </reference>
          <reference field="9" count="1" selected="0">
            <x v="120"/>
          </reference>
          <reference field="13" count="1">
            <x v="1"/>
          </reference>
        </references>
      </pivotArea>
    </format>
    <format dxfId="1667">
      <pivotArea dataOnly="0" labelOnly="1" fieldPosition="0">
        <references count="2">
          <reference field="7" count="1" selected="0">
            <x v="39"/>
          </reference>
          <reference field="9" count="1">
            <x v="113"/>
          </reference>
        </references>
      </pivotArea>
    </format>
    <format dxfId="1666">
      <pivotArea dataOnly="0" labelOnly="1" fieldPosition="0">
        <references count="2">
          <reference field="7" count="1" selected="0">
            <x v="39"/>
          </reference>
          <reference field="9" count="1" defaultSubtotal="1">
            <x v="113"/>
          </reference>
        </references>
      </pivotArea>
    </format>
    <format dxfId="1665">
      <pivotArea dataOnly="0" labelOnly="1" fieldPosition="0">
        <references count="3">
          <reference field="7" count="1" selected="0">
            <x v="39"/>
          </reference>
          <reference field="9" count="1" selected="0">
            <x v="113"/>
          </reference>
          <reference field="13" count="1">
            <x v="1"/>
          </reference>
        </references>
      </pivotArea>
    </format>
    <format dxfId="1664">
      <pivotArea dataOnly="0" labelOnly="1" fieldPosition="0">
        <references count="2">
          <reference field="7" count="1" selected="0">
            <x v="38"/>
          </reference>
          <reference field="9" count="1">
            <x v="126"/>
          </reference>
        </references>
      </pivotArea>
    </format>
    <format dxfId="1663">
      <pivotArea dataOnly="0" labelOnly="1" fieldPosition="0">
        <references count="2">
          <reference field="7" count="1" selected="0">
            <x v="38"/>
          </reference>
          <reference field="9" count="1" defaultSubtotal="1">
            <x v="126"/>
          </reference>
        </references>
      </pivotArea>
    </format>
    <format dxfId="1662">
      <pivotArea dataOnly="0" labelOnly="1" fieldPosition="0">
        <references count="3">
          <reference field="7" count="1" selected="0">
            <x v="38"/>
          </reference>
          <reference field="9" count="1" selected="0">
            <x v="126"/>
          </reference>
          <reference field="13" count="1">
            <x v="1"/>
          </reference>
        </references>
      </pivotArea>
    </format>
    <format dxfId="1661">
      <pivotArea dataOnly="0" labelOnly="1" fieldPosition="0">
        <references count="2">
          <reference field="7" count="1" selected="0">
            <x v="17"/>
          </reference>
          <reference field="9" count="1">
            <x v="125"/>
          </reference>
        </references>
      </pivotArea>
    </format>
    <format dxfId="1660">
      <pivotArea dataOnly="0" labelOnly="1" fieldPosition="0">
        <references count="2">
          <reference field="7" count="1" selected="0">
            <x v="17"/>
          </reference>
          <reference field="9" count="1" defaultSubtotal="1">
            <x v="125"/>
          </reference>
        </references>
      </pivotArea>
    </format>
    <format dxfId="1659">
      <pivotArea dataOnly="0" labelOnly="1" fieldPosition="0">
        <references count="3">
          <reference field="7" count="1" selected="0">
            <x v="17"/>
          </reference>
          <reference field="9" count="1" selected="0">
            <x v="125"/>
          </reference>
          <reference field="13" count="1">
            <x v="1"/>
          </reference>
        </references>
      </pivotArea>
    </format>
    <format dxfId="1658">
      <pivotArea dataOnly="0" labelOnly="1" fieldPosition="0">
        <references count="2">
          <reference field="7" count="1" selected="0">
            <x v="55"/>
          </reference>
          <reference field="9" count="1">
            <x v="192"/>
          </reference>
        </references>
      </pivotArea>
    </format>
    <format dxfId="1657">
      <pivotArea dataOnly="0" labelOnly="1" fieldPosition="0">
        <references count="2">
          <reference field="7" count="1" selected="0">
            <x v="55"/>
          </reference>
          <reference field="9" count="1" defaultSubtotal="1">
            <x v="192"/>
          </reference>
        </references>
      </pivotArea>
    </format>
    <format dxfId="1656">
      <pivotArea dataOnly="0" labelOnly="1" fieldPosition="0">
        <references count="3">
          <reference field="7" count="1" selected="0">
            <x v="55"/>
          </reference>
          <reference field="9" count="1" selected="0">
            <x v="192"/>
          </reference>
          <reference field="13" count="1">
            <x v="1"/>
          </reference>
        </references>
      </pivotArea>
    </format>
    <format dxfId="1655">
      <pivotArea dataOnly="0" labelOnly="1" fieldPosition="0">
        <references count="1">
          <reference field="7" count="1">
            <x v="56"/>
          </reference>
        </references>
      </pivotArea>
    </format>
    <format dxfId="1654">
      <pivotArea collapsedLevelsAreSubtotals="1" fieldPosition="0">
        <references count="1">
          <reference field="7" count="1" defaultSubtotal="1">
            <x v="1"/>
          </reference>
        </references>
      </pivotArea>
    </format>
    <format dxfId="1653">
      <pivotArea collapsedLevelsAreSubtotals="1" fieldPosition="0">
        <references count="1">
          <reference field="7" count="1">
            <x v="2"/>
          </reference>
        </references>
      </pivotArea>
    </format>
    <format dxfId="1652">
      <pivotArea collapsedLevelsAreSubtotals="1" fieldPosition="0">
        <references count="2">
          <reference field="7" count="1" selected="0">
            <x v="2"/>
          </reference>
          <reference field="9" count="1">
            <x v="74"/>
          </reference>
        </references>
      </pivotArea>
    </format>
    <format dxfId="1651">
      <pivotArea collapsedLevelsAreSubtotals="1" fieldPosition="0">
        <references count="3">
          <reference field="7" count="1" selected="0">
            <x v="2"/>
          </reference>
          <reference field="9" count="1" selected="0">
            <x v="74"/>
          </reference>
          <reference field="13" count="1">
            <x v="1"/>
          </reference>
        </references>
      </pivotArea>
    </format>
    <format dxfId="1650">
      <pivotArea collapsedLevelsAreSubtotals="1" fieldPosition="0">
        <references count="2">
          <reference field="7" count="1" selected="0">
            <x v="2"/>
          </reference>
          <reference field="9" count="1" defaultSubtotal="1">
            <x v="74"/>
          </reference>
        </references>
      </pivotArea>
    </format>
    <format dxfId="1649">
      <pivotArea collapsedLevelsAreSubtotals="1" fieldPosition="0">
        <references count="1">
          <reference field="7" count="1" defaultSubtotal="1">
            <x v="2"/>
          </reference>
        </references>
      </pivotArea>
    </format>
    <format dxfId="1648">
      <pivotArea collapsedLevelsAreSubtotals="1" fieldPosition="0">
        <references count="1">
          <reference field="7" count="1">
            <x v="3"/>
          </reference>
        </references>
      </pivotArea>
    </format>
    <format dxfId="1647">
      <pivotArea collapsedLevelsAreSubtotals="1" fieldPosition="0">
        <references count="2">
          <reference field="7" count="1" selected="0">
            <x v="3"/>
          </reference>
          <reference field="9" count="1">
            <x v="104"/>
          </reference>
        </references>
      </pivotArea>
    </format>
    <format dxfId="1646">
      <pivotArea collapsedLevelsAreSubtotals="1" fieldPosition="0">
        <references count="3">
          <reference field="7" count="1" selected="0">
            <x v="3"/>
          </reference>
          <reference field="9" count="1" selected="0">
            <x v="104"/>
          </reference>
          <reference field="13" count="1">
            <x v="2"/>
          </reference>
        </references>
      </pivotArea>
    </format>
    <format dxfId="1645">
      <pivotArea collapsedLevelsAreSubtotals="1" fieldPosition="0">
        <references count="2">
          <reference field="7" count="1" selected="0">
            <x v="3"/>
          </reference>
          <reference field="9" count="1" defaultSubtotal="1">
            <x v="104"/>
          </reference>
        </references>
      </pivotArea>
    </format>
    <format dxfId="1644">
      <pivotArea collapsedLevelsAreSubtotals="1" fieldPosition="0">
        <references count="1">
          <reference field="7" count="1" defaultSubtotal="1">
            <x v="3"/>
          </reference>
        </references>
      </pivotArea>
    </format>
    <format dxfId="1643">
      <pivotArea collapsedLevelsAreSubtotals="1" fieldPosition="0">
        <references count="1">
          <reference field="7" count="1">
            <x v="9"/>
          </reference>
        </references>
      </pivotArea>
    </format>
    <format dxfId="1642">
      <pivotArea collapsedLevelsAreSubtotals="1" fieldPosition="0">
        <references count="2">
          <reference field="7" count="1" selected="0">
            <x v="9"/>
          </reference>
          <reference field="9" count="1">
            <x v="30"/>
          </reference>
        </references>
      </pivotArea>
    </format>
    <format dxfId="1641">
      <pivotArea collapsedLevelsAreSubtotals="1" fieldPosition="0">
        <references count="3">
          <reference field="7" count="1" selected="0">
            <x v="9"/>
          </reference>
          <reference field="9" count="1" selected="0">
            <x v="30"/>
          </reference>
          <reference field="13" count="1">
            <x v="2"/>
          </reference>
        </references>
      </pivotArea>
    </format>
    <format dxfId="1640">
      <pivotArea collapsedLevelsAreSubtotals="1" fieldPosition="0">
        <references count="2">
          <reference field="7" count="1" selected="0">
            <x v="9"/>
          </reference>
          <reference field="9" count="1" defaultSubtotal="1">
            <x v="30"/>
          </reference>
        </references>
      </pivotArea>
    </format>
    <format dxfId="1639">
      <pivotArea collapsedLevelsAreSubtotals="1" fieldPosition="0">
        <references count="2">
          <reference field="7" count="1" selected="0">
            <x v="9"/>
          </reference>
          <reference field="9" count="1">
            <x v="115"/>
          </reference>
        </references>
      </pivotArea>
    </format>
    <format dxfId="1638">
      <pivotArea collapsedLevelsAreSubtotals="1" fieldPosition="0">
        <references count="3">
          <reference field="7" count="1" selected="0">
            <x v="9"/>
          </reference>
          <reference field="9" count="1" selected="0">
            <x v="115"/>
          </reference>
          <reference field="13" count="2">
            <x v="1"/>
            <x v="2"/>
          </reference>
        </references>
      </pivotArea>
    </format>
    <format dxfId="1637">
      <pivotArea collapsedLevelsAreSubtotals="1" fieldPosition="0">
        <references count="2">
          <reference field="7" count="1" selected="0">
            <x v="9"/>
          </reference>
          <reference field="9" count="1" defaultSubtotal="1">
            <x v="115"/>
          </reference>
        </references>
      </pivotArea>
    </format>
    <format dxfId="1636">
      <pivotArea collapsedLevelsAreSubtotals="1" fieldPosition="0">
        <references count="2">
          <reference field="7" count="1" selected="0">
            <x v="9"/>
          </reference>
          <reference field="9" count="1">
            <x v="116"/>
          </reference>
        </references>
      </pivotArea>
    </format>
    <format dxfId="1635">
      <pivotArea collapsedLevelsAreSubtotals="1" fieldPosition="0">
        <references count="3">
          <reference field="7" count="1" selected="0">
            <x v="9"/>
          </reference>
          <reference field="9" count="1" selected="0">
            <x v="116"/>
          </reference>
          <reference field="13" count="1">
            <x v="2"/>
          </reference>
        </references>
      </pivotArea>
    </format>
    <format dxfId="1634">
      <pivotArea collapsedLevelsAreSubtotals="1" fieldPosition="0">
        <references count="2">
          <reference field="7" count="1" selected="0">
            <x v="9"/>
          </reference>
          <reference field="9" count="1" defaultSubtotal="1">
            <x v="116"/>
          </reference>
        </references>
      </pivotArea>
    </format>
    <format dxfId="1633">
      <pivotArea collapsedLevelsAreSubtotals="1" fieldPosition="0">
        <references count="2">
          <reference field="7" count="1" selected="0">
            <x v="9"/>
          </reference>
          <reference field="9" count="1">
            <x v="117"/>
          </reference>
        </references>
      </pivotArea>
    </format>
    <format dxfId="1632">
      <pivotArea collapsedLevelsAreSubtotals="1" fieldPosition="0">
        <references count="3">
          <reference field="7" count="1" selected="0">
            <x v="9"/>
          </reference>
          <reference field="9" count="1" selected="0">
            <x v="117"/>
          </reference>
          <reference field="13" count="1">
            <x v="2"/>
          </reference>
        </references>
      </pivotArea>
    </format>
    <format dxfId="1631">
      <pivotArea collapsedLevelsAreSubtotals="1" fieldPosition="0">
        <references count="2">
          <reference field="7" count="1" selected="0">
            <x v="9"/>
          </reference>
          <reference field="9" count="1" defaultSubtotal="1">
            <x v="117"/>
          </reference>
        </references>
      </pivotArea>
    </format>
    <format dxfId="1630">
      <pivotArea collapsedLevelsAreSubtotals="1" fieldPosition="0">
        <references count="2">
          <reference field="7" count="1" selected="0">
            <x v="9"/>
          </reference>
          <reference field="9" count="1">
            <x v="118"/>
          </reference>
        </references>
      </pivotArea>
    </format>
    <format dxfId="1629">
      <pivotArea collapsedLevelsAreSubtotals="1" fieldPosition="0">
        <references count="3">
          <reference field="7" count="1" selected="0">
            <x v="9"/>
          </reference>
          <reference field="9" count="1" selected="0">
            <x v="118"/>
          </reference>
          <reference field="13" count="1">
            <x v="2"/>
          </reference>
        </references>
      </pivotArea>
    </format>
    <format dxfId="1628">
      <pivotArea collapsedLevelsAreSubtotals="1" fieldPosition="0">
        <references count="2">
          <reference field="7" count="1" selected="0">
            <x v="9"/>
          </reference>
          <reference field="9" count="1" defaultSubtotal="1">
            <x v="118"/>
          </reference>
        </references>
      </pivotArea>
    </format>
    <format dxfId="1627">
      <pivotArea collapsedLevelsAreSubtotals="1" fieldPosition="0">
        <references count="1">
          <reference field="7" count="1" defaultSubtotal="1">
            <x v="9"/>
          </reference>
        </references>
      </pivotArea>
    </format>
    <format dxfId="1626">
      <pivotArea collapsedLevelsAreSubtotals="1" fieldPosition="0">
        <references count="1">
          <reference field="7" count="1">
            <x v="11"/>
          </reference>
        </references>
      </pivotArea>
    </format>
    <format dxfId="1625">
      <pivotArea collapsedLevelsAreSubtotals="1" fieldPosition="0">
        <references count="2">
          <reference field="7" count="1" selected="0">
            <x v="11"/>
          </reference>
          <reference field="9" count="1">
            <x v="123"/>
          </reference>
        </references>
      </pivotArea>
    </format>
    <format dxfId="1624">
      <pivotArea collapsedLevelsAreSubtotals="1" fieldPosition="0">
        <references count="3">
          <reference field="7" count="1" selected="0">
            <x v="11"/>
          </reference>
          <reference field="9" count="1" selected="0">
            <x v="123"/>
          </reference>
          <reference field="13" count="1">
            <x v="1"/>
          </reference>
        </references>
      </pivotArea>
    </format>
    <format dxfId="1623">
      <pivotArea collapsedLevelsAreSubtotals="1" fieldPosition="0">
        <references count="2">
          <reference field="7" count="1" selected="0">
            <x v="11"/>
          </reference>
          <reference field="9" count="1" defaultSubtotal="1">
            <x v="123"/>
          </reference>
        </references>
      </pivotArea>
    </format>
    <format dxfId="1622">
      <pivotArea collapsedLevelsAreSubtotals="1" fieldPosition="0">
        <references count="2">
          <reference field="7" count="1" selected="0">
            <x v="11"/>
          </reference>
          <reference field="9" count="1">
            <x v="124"/>
          </reference>
        </references>
      </pivotArea>
    </format>
    <format dxfId="1621">
      <pivotArea collapsedLevelsAreSubtotals="1" fieldPosition="0">
        <references count="3">
          <reference field="7" count="1" selected="0">
            <x v="11"/>
          </reference>
          <reference field="9" count="1" selected="0">
            <x v="124"/>
          </reference>
          <reference field="13" count="2">
            <x v="1"/>
            <x v="2"/>
          </reference>
        </references>
      </pivotArea>
    </format>
    <format dxfId="1620">
      <pivotArea collapsedLevelsAreSubtotals="1" fieldPosition="0">
        <references count="2">
          <reference field="7" count="1" selected="0">
            <x v="11"/>
          </reference>
          <reference field="9" count="1" defaultSubtotal="1">
            <x v="124"/>
          </reference>
        </references>
      </pivotArea>
    </format>
    <format dxfId="1619">
      <pivotArea collapsedLevelsAreSubtotals="1" fieldPosition="0">
        <references count="1">
          <reference field="7" count="1" defaultSubtotal="1">
            <x v="11"/>
          </reference>
        </references>
      </pivotArea>
    </format>
    <format dxfId="1618">
      <pivotArea collapsedLevelsAreSubtotals="1" fieldPosition="0">
        <references count="1">
          <reference field="7" count="1">
            <x v="12"/>
          </reference>
        </references>
      </pivotArea>
    </format>
    <format dxfId="1617">
      <pivotArea collapsedLevelsAreSubtotals="1" fieldPosition="0">
        <references count="2">
          <reference field="7" count="1" selected="0">
            <x v="12"/>
          </reference>
          <reference field="9" count="1">
            <x v="127"/>
          </reference>
        </references>
      </pivotArea>
    </format>
    <format dxfId="1616">
      <pivotArea collapsedLevelsAreSubtotals="1" fieldPosition="0">
        <references count="3">
          <reference field="7" count="1" selected="0">
            <x v="12"/>
          </reference>
          <reference field="9" count="1" selected="0">
            <x v="127"/>
          </reference>
          <reference field="13" count="1">
            <x v="2"/>
          </reference>
        </references>
      </pivotArea>
    </format>
    <format dxfId="1615">
      <pivotArea collapsedLevelsAreSubtotals="1" fieldPosition="0">
        <references count="2">
          <reference field="7" count="1" selected="0">
            <x v="12"/>
          </reference>
          <reference field="9" count="1" defaultSubtotal="1">
            <x v="127"/>
          </reference>
        </references>
      </pivotArea>
    </format>
    <format dxfId="1614">
      <pivotArea collapsedLevelsAreSubtotals="1" fieldPosition="0">
        <references count="1">
          <reference field="7" count="1" defaultSubtotal="1">
            <x v="12"/>
          </reference>
        </references>
      </pivotArea>
    </format>
    <format dxfId="1613">
      <pivotArea collapsedLevelsAreSubtotals="1" fieldPosition="0">
        <references count="1">
          <reference field="7" count="1">
            <x v="13"/>
          </reference>
        </references>
      </pivotArea>
    </format>
    <format dxfId="1612">
      <pivotArea collapsedLevelsAreSubtotals="1" fieldPosition="0">
        <references count="2">
          <reference field="7" count="1" selected="0">
            <x v="13"/>
          </reference>
          <reference field="9" count="1">
            <x v="119"/>
          </reference>
        </references>
      </pivotArea>
    </format>
    <format dxfId="1611">
      <pivotArea collapsedLevelsAreSubtotals="1" fieldPosition="0">
        <references count="3">
          <reference field="7" count="1" selected="0">
            <x v="13"/>
          </reference>
          <reference field="9" count="1" selected="0">
            <x v="119"/>
          </reference>
          <reference field="13" count="2">
            <x v="1"/>
            <x v="3"/>
          </reference>
        </references>
      </pivotArea>
    </format>
    <format dxfId="1610">
      <pivotArea collapsedLevelsAreSubtotals="1" fieldPosition="0">
        <references count="2">
          <reference field="7" count="1" selected="0">
            <x v="13"/>
          </reference>
          <reference field="9" count="1" defaultSubtotal="1">
            <x v="119"/>
          </reference>
        </references>
      </pivotArea>
    </format>
    <format dxfId="1609">
      <pivotArea collapsedLevelsAreSubtotals="1" fieldPosition="0">
        <references count="1">
          <reference field="7" count="1" defaultSubtotal="1">
            <x v="13"/>
          </reference>
        </references>
      </pivotArea>
    </format>
    <format dxfId="1608">
      <pivotArea collapsedLevelsAreSubtotals="1" fieldPosition="0">
        <references count="1">
          <reference field="7" count="1">
            <x v="14"/>
          </reference>
        </references>
      </pivotArea>
    </format>
    <format dxfId="1607">
      <pivotArea collapsedLevelsAreSubtotals="1" fieldPosition="0">
        <references count="2">
          <reference field="7" count="1" selected="0">
            <x v="14"/>
          </reference>
          <reference field="9" count="1">
            <x v="128"/>
          </reference>
        </references>
      </pivotArea>
    </format>
    <format dxfId="1606">
      <pivotArea collapsedLevelsAreSubtotals="1" fieldPosition="0">
        <references count="3">
          <reference field="7" count="1" selected="0">
            <x v="14"/>
          </reference>
          <reference field="9" count="1" selected="0">
            <x v="128"/>
          </reference>
          <reference field="13" count="1">
            <x v="1"/>
          </reference>
        </references>
      </pivotArea>
    </format>
    <format dxfId="1605">
      <pivotArea collapsedLevelsAreSubtotals="1" fieldPosition="0">
        <references count="2">
          <reference field="7" count="1" selected="0">
            <x v="14"/>
          </reference>
          <reference field="9" count="1" defaultSubtotal="1">
            <x v="128"/>
          </reference>
        </references>
      </pivotArea>
    </format>
    <format dxfId="1604">
      <pivotArea collapsedLevelsAreSubtotals="1" fieldPosition="0">
        <references count="2">
          <reference field="7" count="1" selected="0">
            <x v="14"/>
          </reference>
          <reference field="9" count="1">
            <x v="129"/>
          </reference>
        </references>
      </pivotArea>
    </format>
    <format dxfId="1603">
      <pivotArea collapsedLevelsAreSubtotals="1" fieldPosition="0">
        <references count="3">
          <reference field="7" count="1" selected="0">
            <x v="14"/>
          </reference>
          <reference field="9" count="1" selected="0">
            <x v="129"/>
          </reference>
          <reference field="13" count="2">
            <x v="1"/>
            <x v="3"/>
          </reference>
        </references>
      </pivotArea>
    </format>
    <format dxfId="1602">
      <pivotArea collapsedLevelsAreSubtotals="1" fieldPosition="0">
        <references count="2">
          <reference field="7" count="1" selected="0">
            <x v="14"/>
          </reference>
          <reference field="9" count="1" defaultSubtotal="1">
            <x v="129"/>
          </reference>
        </references>
      </pivotArea>
    </format>
    <format dxfId="1601">
      <pivotArea collapsedLevelsAreSubtotals="1" fieldPosition="0">
        <references count="2">
          <reference field="7" count="1" selected="0">
            <x v="14"/>
          </reference>
          <reference field="9" count="1">
            <x v="130"/>
          </reference>
        </references>
      </pivotArea>
    </format>
    <format dxfId="1600">
      <pivotArea collapsedLevelsAreSubtotals="1" fieldPosition="0">
        <references count="3">
          <reference field="7" count="1" selected="0">
            <x v="14"/>
          </reference>
          <reference field="9" count="1" selected="0">
            <x v="130"/>
          </reference>
          <reference field="13" count="1">
            <x v="1"/>
          </reference>
        </references>
      </pivotArea>
    </format>
    <format dxfId="1599">
      <pivotArea collapsedLevelsAreSubtotals="1" fieldPosition="0">
        <references count="2">
          <reference field="7" count="1" selected="0">
            <x v="14"/>
          </reference>
          <reference field="9" count="1" defaultSubtotal="1">
            <x v="130"/>
          </reference>
        </references>
      </pivotArea>
    </format>
    <format dxfId="1598">
      <pivotArea collapsedLevelsAreSubtotals="1" fieldPosition="0">
        <references count="1">
          <reference field="7" count="1" defaultSubtotal="1">
            <x v="14"/>
          </reference>
        </references>
      </pivotArea>
    </format>
    <format dxfId="1597">
      <pivotArea collapsedLevelsAreSubtotals="1" fieldPosition="0">
        <references count="1">
          <reference field="7" count="1">
            <x v="17"/>
          </reference>
        </references>
      </pivotArea>
    </format>
    <format dxfId="1596">
      <pivotArea collapsedLevelsAreSubtotals="1" fieldPosition="0">
        <references count="2">
          <reference field="7" count="1" selected="0">
            <x v="17"/>
          </reference>
          <reference field="9" count="1">
            <x v="125"/>
          </reference>
        </references>
      </pivotArea>
    </format>
    <format dxfId="1595">
      <pivotArea collapsedLevelsAreSubtotals="1" fieldPosition="0">
        <references count="3">
          <reference field="7" count="1" selected="0">
            <x v="17"/>
          </reference>
          <reference field="9" count="1" selected="0">
            <x v="125"/>
          </reference>
          <reference field="13" count="1">
            <x v="1"/>
          </reference>
        </references>
      </pivotArea>
    </format>
    <format dxfId="1594">
      <pivotArea collapsedLevelsAreSubtotals="1" fieldPosition="0">
        <references count="2">
          <reference field="7" count="1" selected="0">
            <x v="17"/>
          </reference>
          <reference field="9" count="1" defaultSubtotal="1">
            <x v="125"/>
          </reference>
        </references>
      </pivotArea>
    </format>
    <format dxfId="1593">
      <pivotArea collapsedLevelsAreSubtotals="1" fieldPosition="0">
        <references count="1">
          <reference field="7" count="1" defaultSubtotal="1">
            <x v="17"/>
          </reference>
        </references>
      </pivotArea>
    </format>
    <format dxfId="1592">
      <pivotArea collapsedLevelsAreSubtotals="1" fieldPosition="0">
        <references count="1">
          <reference field="7" count="1">
            <x v="19"/>
          </reference>
        </references>
      </pivotArea>
    </format>
    <format dxfId="1591">
      <pivotArea collapsedLevelsAreSubtotals="1" fieldPosition="0">
        <references count="2">
          <reference field="7" count="1" selected="0">
            <x v="19"/>
          </reference>
          <reference field="9" count="1">
            <x v="104"/>
          </reference>
        </references>
      </pivotArea>
    </format>
    <format dxfId="1590">
      <pivotArea collapsedLevelsAreSubtotals="1" fieldPosition="0">
        <references count="3">
          <reference field="7" count="1" selected="0">
            <x v="19"/>
          </reference>
          <reference field="9" count="1" selected="0">
            <x v="104"/>
          </reference>
          <reference field="13" count="2">
            <x v="1"/>
            <x v="2"/>
          </reference>
        </references>
      </pivotArea>
    </format>
    <format dxfId="1589">
      <pivotArea collapsedLevelsAreSubtotals="1" fieldPosition="0">
        <references count="2">
          <reference field="7" count="1" selected="0">
            <x v="19"/>
          </reference>
          <reference field="9" count="1" defaultSubtotal="1">
            <x v="104"/>
          </reference>
        </references>
      </pivotArea>
    </format>
    <format dxfId="1588">
      <pivotArea collapsedLevelsAreSubtotals="1" fieldPosition="0">
        <references count="2">
          <reference field="7" count="1" selected="0">
            <x v="19"/>
          </reference>
          <reference field="9" count="1">
            <x v="105"/>
          </reference>
        </references>
      </pivotArea>
    </format>
    <format dxfId="1587">
      <pivotArea collapsedLevelsAreSubtotals="1" fieldPosition="0">
        <references count="3">
          <reference field="7" count="1" selected="0">
            <x v="19"/>
          </reference>
          <reference field="9" count="1" selected="0">
            <x v="105"/>
          </reference>
          <reference field="13" count="1">
            <x v="2"/>
          </reference>
        </references>
      </pivotArea>
    </format>
    <format dxfId="1586">
      <pivotArea collapsedLevelsAreSubtotals="1" fieldPosition="0">
        <references count="2">
          <reference field="7" count="1" selected="0">
            <x v="19"/>
          </reference>
          <reference field="9" count="1" defaultSubtotal="1">
            <x v="105"/>
          </reference>
        </references>
      </pivotArea>
    </format>
    <format dxfId="1585">
      <pivotArea collapsedLevelsAreSubtotals="1" fieldPosition="0">
        <references count="2">
          <reference field="7" count="1" selected="0">
            <x v="19"/>
          </reference>
          <reference field="9" count="1">
            <x v="106"/>
          </reference>
        </references>
      </pivotArea>
    </format>
    <format dxfId="1584">
      <pivotArea collapsedLevelsAreSubtotals="1" fieldPosition="0">
        <references count="3">
          <reference field="7" count="1" selected="0">
            <x v="19"/>
          </reference>
          <reference field="9" count="1" selected="0">
            <x v="106"/>
          </reference>
          <reference field="13" count="1">
            <x v="2"/>
          </reference>
        </references>
      </pivotArea>
    </format>
    <format dxfId="1583">
      <pivotArea collapsedLevelsAreSubtotals="1" fieldPosition="0">
        <references count="2">
          <reference field="7" count="1" selected="0">
            <x v="19"/>
          </reference>
          <reference field="9" count="1" defaultSubtotal="1">
            <x v="106"/>
          </reference>
        </references>
      </pivotArea>
    </format>
    <format dxfId="1582">
      <pivotArea collapsedLevelsAreSubtotals="1" fieldPosition="0">
        <references count="1">
          <reference field="7" count="1" defaultSubtotal="1">
            <x v="19"/>
          </reference>
        </references>
      </pivotArea>
    </format>
    <format dxfId="1581">
      <pivotArea collapsedLevelsAreSubtotals="1" fieldPosition="0">
        <references count="1">
          <reference field="7" count="1">
            <x v="37"/>
          </reference>
        </references>
      </pivotArea>
    </format>
    <format dxfId="1580">
      <pivotArea collapsedLevelsAreSubtotals="1" fieldPosition="0">
        <references count="2">
          <reference field="7" count="1" selected="0">
            <x v="37"/>
          </reference>
          <reference field="9" count="1">
            <x v="111"/>
          </reference>
        </references>
      </pivotArea>
    </format>
    <format dxfId="1579">
      <pivotArea collapsedLevelsAreSubtotals="1" fieldPosition="0">
        <references count="3">
          <reference field="7" count="1" selected="0">
            <x v="37"/>
          </reference>
          <reference field="9" count="1" selected="0">
            <x v="111"/>
          </reference>
          <reference field="13" count="1">
            <x v="1"/>
          </reference>
        </references>
      </pivotArea>
    </format>
    <format dxfId="1578">
      <pivotArea collapsedLevelsAreSubtotals="1" fieldPosition="0">
        <references count="2">
          <reference field="7" count="1" selected="0">
            <x v="37"/>
          </reference>
          <reference field="9" count="1" defaultSubtotal="1">
            <x v="111"/>
          </reference>
        </references>
      </pivotArea>
    </format>
    <format dxfId="1577">
      <pivotArea collapsedLevelsAreSubtotals="1" fieldPosition="0">
        <references count="2">
          <reference field="7" count="1" selected="0">
            <x v="37"/>
          </reference>
          <reference field="9" count="1">
            <x v="112"/>
          </reference>
        </references>
      </pivotArea>
    </format>
    <format dxfId="1576">
      <pivotArea collapsedLevelsAreSubtotals="1" fieldPosition="0">
        <references count="3">
          <reference field="7" count="1" selected="0">
            <x v="37"/>
          </reference>
          <reference field="9" count="1" selected="0">
            <x v="112"/>
          </reference>
          <reference field="13" count="1">
            <x v="2"/>
          </reference>
        </references>
      </pivotArea>
    </format>
    <format dxfId="1575">
      <pivotArea collapsedLevelsAreSubtotals="1" fieldPosition="0">
        <references count="2">
          <reference field="7" count="1" selected="0">
            <x v="37"/>
          </reference>
          <reference field="9" count="1" defaultSubtotal="1">
            <x v="112"/>
          </reference>
        </references>
      </pivotArea>
    </format>
    <format dxfId="1574">
      <pivotArea collapsedLevelsAreSubtotals="1" fieldPosition="0">
        <references count="1">
          <reference field="7" count="1" defaultSubtotal="1">
            <x v="37"/>
          </reference>
        </references>
      </pivotArea>
    </format>
    <format dxfId="1573">
      <pivotArea collapsedLevelsAreSubtotals="1" fieldPosition="0">
        <references count="1">
          <reference field="7" count="1">
            <x v="38"/>
          </reference>
        </references>
      </pivotArea>
    </format>
    <format dxfId="1572">
      <pivotArea collapsedLevelsAreSubtotals="1" fieldPosition="0">
        <references count="2">
          <reference field="7" count="1" selected="0">
            <x v="38"/>
          </reference>
          <reference field="9" count="1">
            <x v="126"/>
          </reference>
        </references>
      </pivotArea>
    </format>
    <format dxfId="1571">
      <pivotArea collapsedLevelsAreSubtotals="1" fieldPosition="0">
        <references count="3">
          <reference field="7" count="1" selected="0">
            <x v="38"/>
          </reference>
          <reference field="9" count="1" selected="0">
            <x v="126"/>
          </reference>
          <reference field="13" count="1">
            <x v="1"/>
          </reference>
        </references>
      </pivotArea>
    </format>
    <format dxfId="1570">
      <pivotArea collapsedLevelsAreSubtotals="1" fieldPosition="0">
        <references count="2">
          <reference field="7" count="1" selected="0">
            <x v="38"/>
          </reference>
          <reference field="9" count="1" defaultSubtotal="1">
            <x v="126"/>
          </reference>
        </references>
      </pivotArea>
    </format>
    <format dxfId="1569">
      <pivotArea collapsedLevelsAreSubtotals="1" fieldPosition="0">
        <references count="1">
          <reference field="7" count="1" defaultSubtotal="1">
            <x v="38"/>
          </reference>
        </references>
      </pivotArea>
    </format>
    <format dxfId="1568">
      <pivotArea collapsedLevelsAreSubtotals="1" fieldPosition="0">
        <references count="1">
          <reference field="7" count="1">
            <x v="39"/>
          </reference>
        </references>
      </pivotArea>
    </format>
    <format dxfId="1567">
      <pivotArea collapsedLevelsAreSubtotals="1" fieldPosition="0">
        <references count="2">
          <reference field="7" count="1" selected="0">
            <x v="39"/>
          </reference>
          <reference field="9" count="1">
            <x v="113"/>
          </reference>
        </references>
      </pivotArea>
    </format>
    <format dxfId="1566">
      <pivotArea collapsedLevelsAreSubtotals="1" fieldPosition="0">
        <references count="3">
          <reference field="7" count="1" selected="0">
            <x v="39"/>
          </reference>
          <reference field="9" count="1" selected="0">
            <x v="113"/>
          </reference>
          <reference field="13" count="1">
            <x v="1"/>
          </reference>
        </references>
      </pivotArea>
    </format>
    <format dxfId="1565">
      <pivotArea collapsedLevelsAreSubtotals="1" fieldPosition="0">
        <references count="2">
          <reference field="7" count="1" selected="0">
            <x v="39"/>
          </reference>
          <reference field="9" count="1" defaultSubtotal="1">
            <x v="113"/>
          </reference>
        </references>
      </pivotArea>
    </format>
    <format dxfId="1564">
      <pivotArea collapsedLevelsAreSubtotals="1" fieldPosition="0">
        <references count="1">
          <reference field="7" count="1" defaultSubtotal="1">
            <x v="39"/>
          </reference>
        </references>
      </pivotArea>
    </format>
    <format dxfId="1563">
      <pivotArea collapsedLevelsAreSubtotals="1" fieldPosition="0">
        <references count="1">
          <reference field="7" count="1">
            <x v="40"/>
          </reference>
        </references>
      </pivotArea>
    </format>
    <format dxfId="1562">
      <pivotArea collapsedLevelsAreSubtotals="1" fieldPosition="0">
        <references count="2">
          <reference field="7" count="1" selected="0">
            <x v="40"/>
          </reference>
          <reference field="9" count="1">
            <x v="110"/>
          </reference>
        </references>
      </pivotArea>
    </format>
    <format dxfId="1561">
      <pivotArea collapsedLevelsAreSubtotals="1" fieldPosition="0">
        <references count="3">
          <reference field="7" count="1" selected="0">
            <x v="40"/>
          </reference>
          <reference field="9" count="1" selected="0">
            <x v="110"/>
          </reference>
          <reference field="13" count="2">
            <x v="1"/>
            <x v="2"/>
          </reference>
        </references>
      </pivotArea>
    </format>
    <format dxfId="1560">
      <pivotArea collapsedLevelsAreSubtotals="1" fieldPosition="0">
        <references count="2">
          <reference field="7" count="1" selected="0">
            <x v="40"/>
          </reference>
          <reference field="9" count="1" defaultSubtotal="1">
            <x v="110"/>
          </reference>
        </references>
      </pivotArea>
    </format>
    <format dxfId="1559">
      <pivotArea collapsedLevelsAreSubtotals="1" fieldPosition="0">
        <references count="1">
          <reference field="7" count="1" defaultSubtotal="1">
            <x v="40"/>
          </reference>
        </references>
      </pivotArea>
    </format>
    <format dxfId="1558">
      <pivotArea collapsedLevelsAreSubtotals="1" fieldPosition="0">
        <references count="1">
          <reference field="7" count="1">
            <x v="41"/>
          </reference>
        </references>
      </pivotArea>
    </format>
    <format dxfId="1557">
      <pivotArea collapsedLevelsAreSubtotals="1" fieldPosition="0">
        <references count="2">
          <reference field="7" count="1" selected="0">
            <x v="41"/>
          </reference>
          <reference field="9" count="1">
            <x v="109"/>
          </reference>
        </references>
      </pivotArea>
    </format>
    <format dxfId="1556">
      <pivotArea collapsedLevelsAreSubtotals="1" fieldPosition="0">
        <references count="3">
          <reference field="7" count="1" selected="0">
            <x v="41"/>
          </reference>
          <reference field="9" count="1" selected="0">
            <x v="109"/>
          </reference>
          <reference field="13" count="1">
            <x v="1"/>
          </reference>
        </references>
      </pivotArea>
    </format>
    <format dxfId="1555">
      <pivotArea collapsedLevelsAreSubtotals="1" fieldPosition="0">
        <references count="2">
          <reference field="7" count="1" selected="0">
            <x v="41"/>
          </reference>
          <reference field="9" count="1" defaultSubtotal="1">
            <x v="109"/>
          </reference>
        </references>
      </pivotArea>
    </format>
    <format dxfId="1554">
      <pivotArea collapsedLevelsAreSubtotals="1" fieldPosition="0">
        <references count="1">
          <reference field="7" count="1" defaultSubtotal="1">
            <x v="41"/>
          </reference>
        </references>
      </pivotArea>
    </format>
    <format dxfId="1553">
      <pivotArea collapsedLevelsAreSubtotals="1" fieldPosition="0">
        <references count="1">
          <reference field="7" count="1">
            <x v="43"/>
          </reference>
        </references>
      </pivotArea>
    </format>
    <format dxfId="1552">
      <pivotArea collapsedLevelsAreSubtotals="1" fieldPosition="0">
        <references count="2">
          <reference field="7" count="1" selected="0">
            <x v="43"/>
          </reference>
          <reference field="9" count="1">
            <x v="107"/>
          </reference>
        </references>
      </pivotArea>
    </format>
    <format dxfId="1551">
      <pivotArea collapsedLevelsAreSubtotals="1" fieldPosition="0">
        <references count="3">
          <reference field="7" count="1" selected="0">
            <x v="43"/>
          </reference>
          <reference field="9" count="1" selected="0">
            <x v="107"/>
          </reference>
          <reference field="13" count="1">
            <x v="1"/>
          </reference>
        </references>
      </pivotArea>
    </format>
    <format dxfId="1550">
      <pivotArea collapsedLevelsAreSubtotals="1" fieldPosition="0">
        <references count="2">
          <reference field="7" count="1" selected="0">
            <x v="43"/>
          </reference>
          <reference field="9" count="1" defaultSubtotal="1">
            <x v="107"/>
          </reference>
        </references>
      </pivotArea>
    </format>
    <format dxfId="1549">
      <pivotArea collapsedLevelsAreSubtotals="1" fieldPosition="0">
        <references count="2">
          <reference field="7" count="1" selected="0">
            <x v="43"/>
          </reference>
          <reference field="9" count="1">
            <x v="108"/>
          </reference>
        </references>
      </pivotArea>
    </format>
    <format dxfId="1548">
      <pivotArea collapsedLevelsAreSubtotals="1" fieldPosition="0">
        <references count="3">
          <reference field="7" count="1" selected="0">
            <x v="43"/>
          </reference>
          <reference field="9" count="1" selected="0">
            <x v="108"/>
          </reference>
          <reference field="13" count="1">
            <x v="1"/>
          </reference>
        </references>
      </pivotArea>
    </format>
    <format dxfId="1547">
      <pivotArea collapsedLevelsAreSubtotals="1" fieldPosition="0">
        <references count="2">
          <reference field="7" count="1" selected="0">
            <x v="43"/>
          </reference>
          <reference field="9" count="1" defaultSubtotal="1">
            <x v="108"/>
          </reference>
        </references>
      </pivotArea>
    </format>
    <format dxfId="1546">
      <pivotArea collapsedLevelsAreSubtotals="1" fieldPosition="0">
        <references count="1">
          <reference field="7" count="1" defaultSubtotal="1">
            <x v="43"/>
          </reference>
        </references>
      </pivotArea>
    </format>
    <format dxfId="1545">
      <pivotArea collapsedLevelsAreSubtotals="1" fieldPosition="0">
        <references count="1">
          <reference field="7" count="1">
            <x v="45"/>
          </reference>
        </references>
      </pivotArea>
    </format>
    <format dxfId="1544">
      <pivotArea collapsedLevelsAreSubtotals="1" fieldPosition="0">
        <references count="2">
          <reference field="7" count="1" selected="0">
            <x v="45"/>
          </reference>
          <reference field="9" count="1">
            <x v="120"/>
          </reference>
        </references>
      </pivotArea>
    </format>
    <format dxfId="1543">
      <pivotArea collapsedLevelsAreSubtotals="1" fieldPosition="0">
        <references count="3">
          <reference field="7" count="1" selected="0">
            <x v="45"/>
          </reference>
          <reference field="9" count="1" selected="0">
            <x v="120"/>
          </reference>
          <reference field="13" count="1">
            <x v="1"/>
          </reference>
        </references>
      </pivotArea>
    </format>
    <format dxfId="1542">
      <pivotArea collapsedLevelsAreSubtotals="1" fieldPosition="0">
        <references count="2">
          <reference field="7" count="1" selected="0">
            <x v="45"/>
          </reference>
          <reference field="9" count="1" defaultSubtotal="1">
            <x v="120"/>
          </reference>
        </references>
      </pivotArea>
    </format>
    <format dxfId="1541">
      <pivotArea collapsedLevelsAreSubtotals="1" fieldPosition="0">
        <references count="1">
          <reference field="7" count="1" defaultSubtotal="1">
            <x v="45"/>
          </reference>
        </references>
      </pivotArea>
    </format>
    <format dxfId="1540">
      <pivotArea collapsedLevelsAreSubtotals="1" fieldPosition="0">
        <references count="1">
          <reference field="7" count="1">
            <x v="48"/>
          </reference>
        </references>
      </pivotArea>
    </format>
    <format dxfId="1539">
      <pivotArea collapsedLevelsAreSubtotals="1" fieldPosition="0">
        <references count="2">
          <reference field="7" count="1" selected="0">
            <x v="48"/>
          </reference>
          <reference field="9" count="1">
            <x v="114"/>
          </reference>
        </references>
      </pivotArea>
    </format>
    <format dxfId="1538">
      <pivotArea collapsedLevelsAreSubtotals="1" fieldPosition="0">
        <references count="3">
          <reference field="7" count="1" selected="0">
            <x v="48"/>
          </reference>
          <reference field="9" count="1" selected="0">
            <x v="114"/>
          </reference>
          <reference field="13" count="2">
            <x v="1"/>
            <x v="2"/>
          </reference>
        </references>
      </pivotArea>
    </format>
    <format dxfId="1537">
      <pivotArea collapsedLevelsAreSubtotals="1" fieldPosition="0">
        <references count="2">
          <reference field="7" count="1" selected="0">
            <x v="48"/>
          </reference>
          <reference field="9" count="1" defaultSubtotal="1">
            <x v="114"/>
          </reference>
        </references>
      </pivotArea>
    </format>
    <format dxfId="1536">
      <pivotArea collapsedLevelsAreSubtotals="1" fieldPosition="0">
        <references count="1">
          <reference field="7" count="1" defaultSubtotal="1">
            <x v="48"/>
          </reference>
        </references>
      </pivotArea>
    </format>
    <format dxfId="1535">
      <pivotArea collapsedLevelsAreSubtotals="1" fieldPosition="0">
        <references count="1">
          <reference field="7" count="1">
            <x v="50"/>
          </reference>
        </references>
      </pivotArea>
    </format>
    <format dxfId="1534">
      <pivotArea collapsedLevelsAreSubtotals="1" fieldPosition="0">
        <references count="2">
          <reference field="7" count="1" selected="0">
            <x v="50"/>
          </reference>
          <reference field="9" count="1">
            <x v="52"/>
          </reference>
        </references>
      </pivotArea>
    </format>
    <format dxfId="1533">
      <pivotArea collapsedLevelsAreSubtotals="1" fieldPosition="0">
        <references count="3">
          <reference field="7" count="1" selected="0">
            <x v="50"/>
          </reference>
          <reference field="9" count="1" selected="0">
            <x v="52"/>
          </reference>
          <reference field="13" count="2">
            <x v="1"/>
            <x v="2"/>
          </reference>
        </references>
      </pivotArea>
    </format>
    <format dxfId="1532">
      <pivotArea collapsedLevelsAreSubtotals="1" fieldPosition="0">
        <references count="2">
          <reference field="7" count="1" selected="0">
            <x v="50"/>
          </reference>
          <reference field="9" count="1" defaultSubtotal="1">
            <x v="52"/>
          </reference>
        </references>
      </pivotArea>
    </format>
    <format dxfId="1531">
      <pivotArea collapsedLevelsAreSubtotals="1" fieldPosition="0">
        <references count="1">
          <reference field="7" count="1" defaultSubtotal="1">
            <x v="50"/>
          </reference>
        </references>
      </pivotArea>
    </format>
    <format dxfId="1530">
      <pivotArea collapsedLevelsAreSubtotals="1" fieldPosition="0">
        <references count="1">
          <reference field="7" count="1">
            <x v="52"/>
          </reference>
        </references>
      </pivotArea>
    </format>
    <format dxfId="1529">
      <pivotArea collapsedLevelsAreSubtotals="1" fieldPosition="0">
        <references count="2">
          <reference field="7" count="1" selected="0">
            <x v="52"/>
          </reference>
          <reference field="9" count="1">
            <x v="121"/>
          </reference>
        </references>
      </pivotArea>
    </format>
    <format dxfId="1528">
      <pivotArea collapsedLevelsAreSubtotals="1" fieldPosition="0">
        <references count="3">
          <reference field="7" count="1" selected="0">
            <x v="52"/>
          </reference>
          <reference field="9" count="1" selected="0">
            <x v="121"/>
          </reference>
          <reference field="13" count="1">
            <x v="2"/>
          </reference>
        </references>
      </pivotArea>
    </format>
    <format dxfId="1527">
      <pivotArea collapsedLevelsAreSubtotals="1" fieldPosition="0">
        <references count="2">
          <reference field="7" count="1" selected="0">
            <x v="52"/>
          </reference>
          <reference field="9" count="1" defaultSubtotal="1">
            <x v="121"/>
          </reference>
        </references>
      </pivotArea>
    </format>
    <format dxfId="1526">
      <pivotArea collapsedLevelsAreSubtotals="1" fieldPosition="0">
        <references count="2">
          <reference field="7" count="1" selected="0">
            <x v="52"/>
          </reference>
          <reference field="9" count="1">
            <x v="122"/>
          </reference>
        </references>
      </pivotArea>
    </format>
    <format dxfId="1525">
      <pivotArea collapsedLevelsAreSubtotals="1" fieldPosition="0">
        <references count="3">
          <reference field="7" count="1" selected="0">
            <x v="52"/>
          </reference>
          <reference field="9" count="1" selected="0">
            <x v="122"/>
          </reference>
          <reference field="13" count="1">
            <x v="1"/>
          </reference>
        </references>
      </pivotArea>
    </format>
    <format dxfId="1524">
      <pivotArea collapsedLevelsAreSubtotals="1" fieldPosition="0">
        <references count="2">
          <reference field="7" count="1" selected="0">
            <x v="52"/>
          </reference>
          <reference field="9" count="1" defaultSubtotal="1">
            <x v="122"/>
          </reference>
        </references>
      </pivotArea>
    </format>
    <format dxfId="1523">
      <pivotArea collapsedLevelsAreSubtotals="1" fieldPosition="0">
        <references count="1">
          <reference field="7" count="1" defaultSubtotal="1">
            <x v="52"/>
          </reference>
        </references>
      </pivotArea>
    </format>
    <format dxfId="1522">
      <pivotArea collapsedLevelsAreSubtotals="1" fieldPosition="0">
        <references count="1">
          <reference field="7" count="1">
            <x v="55"/>
          </reference>
        </references>
      </pivotArea>
    </format>
    <format dxfId="1521">
      <pivotArea collapsedLevelsAreSubtotals="1" fieldPosition="0">
        <references count="1">
          <reference field="7" count="1">
            <x v="1"/>
          </reference>
        </references>
      </pivotArea>
    </format>
    <format dxfId="1520">
      <pivotArea dataOnly="0" labelOnly="1" fieldPosition="0">
        <references count="1">
          <reference field="7" count="1">
            <x v="1"/>
          </reference>
        </references>
      </pivotArea>
    </format>
    <format dxfId="1519">
      <pivotArea collapsedLevelsAreSubtotals="1" fieldPosition="0">
        <references count="1">
          <reference field="7" count="1" defaultSubtotal="1">
            <x v="1"/>
          </reference>
        </references>
      </pivotArea>
    </format>
    <format dxfId="1518">
      <pivotArea dataOnly="0" labelOnly="1" fieldPosition="0">
        <references count="1">
          <reference field="7" count="1" defaultSubtotal="1">
            <x v="1"/>
          </reference>
        </references>
      </pivotArea>
    </format>
    <format dxfId="1517">
      <pivotArea collapsedLevelsAreSubtotals="1" fieldPosition="0">
        <references count="1">
          <reference field="7" count="1" defaultSubtotal="1">
            <x v="2"/>
          </reference>
        </references>
      </pivotArea>
    </format>
    <format dxfId="1516">
      <pivotArea dataOnly="0" labelOnly="1" fieldPosition="0">
        <references count="1">
          <reference field="7" count="1" defaultSubtotal="1">
            <x v="2"/>
          </reference>
        </references>
      </pivotArea>
    </format>
    <format dxfId="1515">
      <pivotArea collapsedLevelsAreSubtotals="1" fieldPosition="0">
        <references count="1">
          <reference field="7" count="1" defaultSubtotal="1">
            <x v="3"/>
          </reference>
        </references>
      </pivotArea>
    </format>
    <format dxfId="1514">
      <pivotArea dataOnly="0" labelOnly="1" fieldPosition="0">
        <references count="1">
          <reference field="7" count="1" defaultSubtotal="1">
            <x v="3"/>
          </reference>
        </references>
      </pivotArea>
    </format>
    <format dxfId="1513">
      <pivotArea collapsedLevelsAreSubtotals="1" fieldPosition="0">
        <references count="1">
          <reference field="7" count="1" defaultSubtotal="1">
            <x v="1"/>
          </reference>
        </references>
      </pivotArea>
    </format>
    <format dxfId="1512">
      <pivotArea dataOnly="0" labelOnly="1" fieldPosition="0">
        <references count="1">
          <reference field="7" count="1" defaultSubtotal="1">
            <x v="1"/>
          </reference>
        </references>
      </pivotArea>
    </format>
    <format dxfId="1511">
      <pivotArea collapsedLevelsAreSubtotals="1" fieldPosition="0">
        <references count="1">
          <reference field="7" count="1">
            <x v="2"/>
          </reference>
        </references>
      </pivotArea>
    </format>
    <format dxfId="1510">
      <pivotArea dataOnly="0" labelOnly="1" fieldPosition="0">
        <references count="1">
          <reference field="7" count="1">
            <x v="2"/>
          </reference>
        </references>
      </pivotArea>
    </format>
    <format dxfId="1509">
      <pivotArea collapsedLevelsAreSubtotals="1" fieldPosition="0">
        <references count="1">
          <reference field="7" count="1" defaultSubtotal="1">
            <x v="2"/>
          </reference>
        </references>
      </pivotArea>
    </format>
    <format dxfId="1508">
      <pivotArea dataOnly="0" labelOnly="1" fieldPosition="0">
        <references count="1">
          <reference field="7" count="1" defaultSubtotal="1">
            <x v="2"/>
          </reference>
        </references>
      </pivotArea>
    </format>
    <format dxfId="1507">
      <pivotArea collapsedLevelsAreSubtotals="1" fieldPosition="0">
        <references count="1">
          <reference field="7" count="1">
            <x v="3"/>
          </reference>
        </references>
      </pivotArea>
    </format>
    <format dxfId="1506">
      <pivotArea dataOnly="0" labelOnly="1" fieldPosition="0">
        <references count="1">
          <reference field="7" count="1">
            <x v="3"/>
          </reference>
        </references>
      </pivotArea>
    </format>
    <format dxfId="1505">
      <pivotArea collapsedLevelsAreSubtotals="1" fieldPosition="0">
        <references count="1">
          <reference field="7" count="1" defaultSubtotal="1">
            <x v="3"/>
          </reference>
        </references>
      </pivotArea>
    </format>
    <format dxfId="1504">
      <pivotArea dataOnly="0" labelOnly="1" fieldPosition="0">
        <references count="1">
          <reference field="7" count="1" defaultSubtotal="1">
            <x v="3"/>
          </reference>
        </references>
      </pivotArea>
    </format>
    <format dxfId="1503">
      <pivotArea collapsedLevelsAreSubtotals="1" fieldPosition="0">
        <references count="1">
          <reference field="7" count="1">
            <x v="9"/>
          </reference>
        </references>
      </pivotArea>
    </format>
    <format dxfId="1502">
      <pivotArea dataOnly="0" labelOnly="1" fieldPosition="0">
        <references count="1">
          <reference field="7" count="1">
            <x v="9"/>
          </reference>
        </references>
      </pivotArea>
    </format>
    <format dxfId="1501">
      <pivotArea dataOnly="0" labelOnly="1" fieldPosition="0">
        <references count="1">
          <reference field="7" count="1">
            <x v="55"/>
          </reference>
        </references>
      </pivotArea>
    </format>
    <format dxfId="1500">
      <pivotArea dataOnly="0" labelOnly="1" fieldPosition="0">
        <references count="1">
          <reference field="7" count="1">
            <x v="56"/>
          </reference>
        </references>
      </pivotArea>
    </format>
    <format dxfId="1499">
      <pivotArea dataOnly="0" labelOnly="1" fieldPosition="0">
        <references count="2">
          <reference field="7" count="1" selected="0">
            <x v="13"/>
          </reference>
          <reference field="9" count="1">
            <x v="119"/>
          </reference>
        </references>
      </pivotArea>
    </format>
    <format dxfId="1498">
      <pivotArea dataOnly="0" labelOnly="1" fieldPosition="0">
        <references count="3">
          <reference field="7" count="1" selected="0">
            <x v="13"/>
          </reference>
          <reference field="9" count="1" selected="0">
            <x v="119"/>
          </reference>
          <reference field="13" count="2">
            <x v="1"/>
            <x v="3"/>
          </reference>
        </references>
      </pivotArea>
    </format>
    <format dxfId="1497">
      <pivotArea dataOnly="0" labelOnly="1" fieldPosition="0">
        <references count="2">
          <reference field="7" count="1" selected="0">
            <x v="13"/>
          </reference>
          <reference field="9" count="1" defaultSubtotal="1">
            <x v="119"/>
          </reference>
        </references>
      </pivotArea>
    </format>
    <format dxfId="1496">
      <pivotArea dataOnly="0" labelOnly="1" fieldPosition="0">
        <references count="2">
          <reference field="7" count="1" selected="0">
            <x v="14"/>
          </reference>
          <reference field="9" count="1">
            <x v="128"/>
          </reference>
        </references>
      </pivotArea>
    </format>
    <format dxfId="1495">
      <pivotArea dataOnly="0" labelOnly="1" fieldPosition="0">
        <references count="2">
          <reference field="7" count="1" selected="0">
            <x v="14"/>
          </reference>
          <reference field="9" count="1" defaultSubtotal="1">
            <x v="128"/>
          </reference>
        </references>
      </pivotArea>
    </format>
    <format dxfId="1494">
      <pivotArea dataOnly="0" labelOnly="1" fieldPosition="0">
        <references count="3">
          <reference field="7" count="1" selected="0">
            <x v="14"/>
          </reference>
          <reference field="9" count="1" selected="0">
            <x v="128"/>
          </reference>
          <reference field="13" count="1">
            <x v="1"/>
          </reference>
        </references>
      </pivotArea>
    </format>
    <format dxfId="1493">
      <pivotArea dataOnly="0" labelOnly="1" fieldPosition="0">
        <references count="2">
          <reference field="7" count="1" selected="0">
            <x v="14"/>
          </reference>
          <reference field="9" count="1">
            <x v="129"/>
          </reference>
        </references>
      </pivotArea>
    </format>
    <format dxfId="1492">
      <pivotArea dataOnly="0" labelOnly="1" fieldPosition="0">
        <references count="2">
          <reference field="7" count="1" selected="0">
            <x v="14"/>
          </reference>
          <reference field="9" count="1" defaultSubtotal="1">
            <x v="129"/>
          </reference>
        </references>
      </pivotArea>
    </format>
    <format dxfId="1491">
      <pivotArea dataOnly="0" labelOnly="1" fieldPosition="0">
        <references count="3">
          <reference field="7" count="1" selected="0">
            <x v="14"/>
          </reference>
          <reference field="9" count="1" selected="0">
            <x v="129"/>
          </reference>
          <reference field="13" count="2">
            <x v="1"/>
            <x v="3"/>
          </reference>
        </references>
      </pivotArea>
    </format>
    <format dxfId="1490">
      <pivotArea dataOnly="0" labelOnly="1" fieldPosition="0">
        <references count="2">
          <reference field="7" count="1" selected="0">
            <x v="14"/>
          </reference>
          <reference field="9" count="1">
            <x v="130"/>
          </reference>
        </references>
      </pivotArea>
    </format>
    <format dxfId="1489">
      <pivotArea dataOnly="0" labelOnly="1" fieldPosition="0">
        <references count="2">
          <reference field="7" count="1" selected="0">
            <x v="14"/>
          </reference>
          <reference field="9" count="1" defaultSubtotal="1">
            <x v="130"/>
          </reference>
        </references>
      </pivotArea>
    </format>
    <format dxfId="1488">
      <pivotArea dataOnly="0" labelOnly="1" fieldPosition="0">
        <references count="3">
          <reference field="7" count="1" selected="0">
            <x v="14"/>
          </reference>
          <reference field="9" count="1" selected="0">
            <x v="130"/>
          </reference>
          <reference field="13" count="1">
            <x v="1"/>
          </reference>
        </references>
      </pivotArea>
    </format>
    <format dxfId="1487">
      <pivotArea dataOnly="0" labelOnly="1" fieldPosition="0">
        <references count="2">
          <reference field="7" count="1" selected="0">
            <x v="12"/>
          </reference>
          <reference field="9" count="1">
            <x v="127"/>
          </reference>
        </references>
      </pivotArea>
    </format>
    <format dxfId="1486">
      <pivotArea dataOnly="0" labelOnly="1" fieldPosition="0">
        <references count="2">
          <reference field="7" count="1" selected="0">
            <x v="12"/>
          </reference>
          <reference field="9" count="1" defaultSubtotal="1">
            <x v="127"/>
          </reference>
        </references>
      </pivotArea>
    </format>
    <format dxfId="1485">
      <pivotArea dataOnly="0" labelOnly="1" fieldPosition="0">
        <references count="3">
          <reference field="7" count="1" selected="0">
            <x v="12"/>
          </reference>
          <reference field="9" count="1" selected="0">
            <x v="127"/>
          </reference>
          <reference field="13" count="1">
            <x v="2"/>
          </reference>
        </references>
      </pivotArea>
    </format>
    <format dxfId="1484">
      <pivotArea dataOnly="0" labelOnly="1" fieldPosition="0">
        <references count="2">
          <reference field="7" count="1" selected="0">
            <x v="11"/>
          </reference>
          <reference field="9" count="1">
            <x v="123"/>
          </reference>
        </references>
      </pivotArea>
    </format>
    <format dxfId="1483">
      <pivotArea dataOnly="0" labelOnly="1" fieldPosition="0">
        <references count="3">
          <reference field="7" count="1" selected="0">
            <x v="11"/>
          </reference>
          <reference field="9" count="1" selected="0">
            <x v="123"/>
          </reference>
          <reference field="13" count="1">
            <x v="1"/>
          </reference>
        </references>
      </pivotArea>
    </format>
    <format dxfId="1482">
      <pivotArea dataOnly="0" labelOnly="1" fieldPosition="0">
        <references count="2">
          <reference field="7" count="1" selected="0">
            <x v="11"/>
          </reference>
          <reference field="9" count="1">
            <x v="124"/>
          </reference>
        </references>
      </pivotArea>
    </format>
    <format dxfId="1481">
      <pivotArea dataOnly="0" labelOnly="1" fieldPosition="0">
        <references count="3">
          <reference field="7" count="1" selected="0">
            <x v="11"/>
          </reference>
          <reference field="9" count="1" selected="0">
            <x v="124"/>
          </reference>
          <reference field="13" count="2">
            <x v="1"/>
            <x v="2"/>
          </reference>
        </references>
      </pivotArea>
    </format>
    <format dxfId="1480">
      <pivotArea collapsedLevelsAreSubtotals="1" fieldPosition="0">
        <references count="1">
          <reference field="7" count="1">
            <x v="4"/>
          </reference>
        </references>
      </pivotArea>
    </format>
    <format dxfId="1479">
      <pivotArea dataOnly="0" labelOnly="1" fieldPosition="0">
        <references count="1">
          <reference field="7" count="1">
            <x v="4"/>
          </reference>
        </references>
      </pivotArea>
    </format>
    <format dxfId="1478">
      <pivotArea collapsedLevelsAreSubtotals="1" fieldPosition="0">
        <references count="1">
          <reference field="7" count="1">
            <x v="5"/>
          </reference>
        </references>
      </pivotArea>
    </format>
    <format dxfId="1477">
      <pivotArea dataOnly="0" labelOnly="1" fieldPosition="0">
        <references count="1">
          <reference field="7" count="1">
            <x v="5"/>
          </reference>
        </references>
      </pivotArea>
    </format>
    <format dxfId="1476">
      <pivotArea collapsedLevelsAreSubtotals="1" fieldPosition="0">
        <references count="1">
          <reference field="7" count="1">
            <x v="6"/>
          </reference>
        </references>
      </pivotArea>
    </format>
    <format dxfId="1475">
      <pivotArea dataOnly="0" labelOnly="1" fieldPosition="0">
        <references count="1">
          <reference field="7" count="1">
            <x v="6"/>
          </reference>
        </references>
      </pivotArea>
    </format>
    <format dxfId="1474">
      <pivotArea collapsedLevelsAreSubtotals="1" fieldPosition="0">
        <references count="1">
          <reference field="7" count="1">
            <x v="7"/>
          </reference>
        </references>
      </pivotArea>
    </format>
    <format dxfId="1473">
      <pivotArea dataOnly="0" labelOnly="1" fieldPosition="0">
        <references count="1">
          <reference field="7" count="1">
            <x v="7"/>
          </reference>
        </references>
      </pivotArea>
    </format>
    <format dxfId="1472">
      <pivotArea collapsedLevelsAreSubtotals="1" fieldPosition="0">
        <references count="1">
          <reference field="7" count="1" defaultSubtotal="1">
            <x v="4"/>
          </reference>
        </references>
      </pivotArea>
    </format>
    <format dxfId="1471">
      <pivotArea collapsedLevelsAreSubtotals="1" fieldPosition="0">
        <references count="1">
          <reference field="7" count="1">
            <x v="5"/>
          </reference>
        </references>
      </pivotArea>
    </format>
    <format dxfId="1470">
      <pivotArea dataOnly="0" labelOnly="1" fieldPosition="0">
        <references count="1">
          <reference field="7" count="1">
            <x v="5"/>
          </reference>
        </references>
      </pivotArea>
    </format>
    <format dxfId="1469">
      <pivotArea dataOnly="0" labelOnly="1" fieldPosition="0">
        <references count="1">
          <reference field="7" count="1">
            <x v="5"/>
          </reference>
        </references>
      </pivotArea>
    </format>
    <format dxfId="1468">
      <pivotArea collapsedLevelsAreSubtotals="1" fieldPosition="0">
        <references count="1">
          <reference field="7" count="1">
            <x v="6"/>
          </reference>
        </references>
      </pivotArea>
    </format>
    <format dxfId="1467">
      <pivotArea dataOnly="0" labelOnly="1" fieldPosition="0">
        <references count="1">
          <reference field="7" count="1">
            <x v="6"/>
          </reference>
        </references>
      </pivotArea>
    </format>
    <format dxfId="1466">
      <pivotArea dataOnly="0" labelOnly="1" fieldPosition="0">
        <references count="1">
          <reference field="7" count="1">
            <x v="6"/>
          </reference>
        </references>
      </pivotArea>
    </format>
    <format dxfId="1465">
      <pivotArea collapsedLevelsAreSubtotals="1" fieldPosition="0">
        <references count="1">
          <reference field="7" count="1">
            <x v="7"/>
          </reference>
        </references>
      </pivotArea>
    </format>
    <format dxfId="1464">
      <pivotArea dataOnly="0" labelOnly="1" fieldPosition="0">
        <references count="1">
          <reference field="7" count="1">
            <x v="7"/>
          </reference>
        </references>
      </pivotArea>
    </format>
    <format dxfId="1463">
      <pivotArea dataOnly="0" labelOnly="1" fieldPosition="0">
        <references count="1">
          <reference field="7" count="1">
            <x v="7"/>
          </reference>
        </references>
      </pivotArea>
    </format>
    <format dxfId="1462">
      <pivotArea dataOnly="0" labelOnly="1" fieldPosition="0">
        <references count="1">
          <reference field="7" count="1">
            <x v="8"/>
          </reference>
        </references>
      </pivotArea>
    </format>
    <format dxfId="1461">
      <pivotArea dataOnly="0" labelOnly="1" fieldPosition="0">
        <references count="1">
          <reference field="7" count="1">
            <x v="10"/>
          </reference>
        </references>
      </pivotArea>
    </format>
    <format dxfId="1460">
      <pivotArea dataOnly="0" labelOnly="1" fieldPosition="0">
        <references count="1">
          <reference field="7" count="1">
            <x v="15"/>
          </reference>
        </references>
      </pivotArea>
    </format>
    <format dxfId="1459">
      <pivotArea dataOnly="0" labelOnly="1" fieldPosition="0">
        <references count="1">
          <reference field="7" count="1">
            <x v="16"/>
          </reference>
        </references>
      </pivotArea>
    </format>
    <format dxfId="1458">
      <pivotArea dataOnly="0" labelOnly="1" fieldPosition="0">
        <references count="2">
          <reference field="7" count="1" selected="0">
            <x v="16"/>
          </reference>
          <reference field="9" count="1">
            <x v="74"/>
          </reference>
        </references>
      </pivotArea>
    </format>
    <format dxfId="1457">
      <pivotArea dataOnly="0" labelOnly="1" fieldPosition="0">
        <references count="3">
          <reference field="7" count="1" selected="0">
            <x v="16"/>
          </reference>
          <reference field="9" count="1" selected="0">
            <x v="74"/>
          </reference>
          <reference field="13" count="1">
            <x v="1"/>
          </reference>
        </references>
      </pivotArea>
    </format>
    <format dxfId="1456">
      <pivotArea dataOnly="0" labelOnly="1" fieldPosition="0">
        <references count="2">
          <reference field="7" count="1" selected="0">
            <x v="16"/>
          </reference>
          <reference field="9" count="1" defaultSubtotal="1">
            <x v="74"/>
          </reference>
        </references>
      </pivotArea>
    </format>
    <format dxfId="1455">
      <pivotArea dataOnly="0" labelOnly="1" fieldPosition="0">
        <references count="1">
          <reference field="7" count="1">
            <x v="18"/>
          </reference>
        </references>
      </pivotArea>
    </format>
    <format dxfId="1454">
      <pivotArea dataOnly="0" labelOnly="1" fieldPosition="0">
        <references count="1">
          <reference field="7" count="1">
            <x v="20"/>
          </reference>
        </references>
      </pivotArea>
    </format>
    <format dxfId="1453">
      <pivotArea dataOnly="0" labelOnly="1" fieldPosition="0">
        <references count="1">
          <reference field="7" count="1">
            <x v="21"/>
          </reference>
        </references>
      </pivotArea>
    </format>
    <format dxfId="1452">
      <pivotArea dataOnly="0" labelOnly="1" fieldPosition="0">
        <references count="1">
          <reference field="7" count="1">
            <x v="22"/>
          </reference>
        </references>
      </pivotArea>
    </format>
    <format dxfId="1451">
      <pivotArea dataOnly="0" labelOnly="1" fieldPosition="0">
        <references count="1">
          <reference field="7" count="1">
            <x v="23"/>
          </reference>
        </references>
      </pivotArea>
    </format>
    <format dxfId="1450">
      <pivotArea dataOnly="0" labelOnly="1" fieldPosition="0">
        <references count="1">
          <reference field="7" count="1">
            <x v="24"/>
          </reference>
        </references>
      </pivotArea>
    </format>
    <format dxfId="1449">
      <pivotArea dataOnly="0" labelOnly="1" fieldPosition="0">
        <references count="1">
          <reference field="7" count="1">
            <x v="25"/>
          </reference>
        </references>
      </pivotArea>
    </format>
    <format dxfId="1448">
      <pivotArea dataOnly="0" labelOnly="1" fieldPosition="0">
        <references count="1">
          <reference field="7" count="1">
            <x v="26"/>
          </reference>
        </references>
      </pivotArea>
    </format>
    <format dxfId="1447">
      <pivotArea dataOnly="0" labelOnly="1" fieldPosition="0">
        <references count="1">
          <reference field="7" count="1">
            <x v="27"/>
          </reference>
        </references>
      </pivotArea>
    </format>
    <format dxfId="1446">
      <pivotArea dataOnly="0" labelOnly="1" fieldPosition="0">
        <references count="1">
          <reference field="7" count="1">
            <x v="28"/>
          </reference>
        </references>
      </pivotArea>
    </format>
    <format dxfId="1445">
      <pivotArea dataOnly="0" labelOnly="1" fieldPosition="0">
        <references count="1">
          <reference field="7" count="1">
            <x v="29"/>
          </reference>
        </references>
      </pivotArea>
    </format>
    <format dxfId="1444">
      <pivotArea dataOnly="0" labelOnly="1" fieldPosition="0">
        <references count="1">
          <reference field="7" count="1">
            <x v="30"/>
          </reference>
        </references>
      </pivotArea>
    </format>
    <format dxfId="1443">
      <pivotArea dataOnly="0" labelOnly="1" fieldPosition="0">
        <references count="1">
          <reference field="7" count="1">
            <x v="31"/>
          </reference>
        </references>
      </pivotArea>
    </format>
    <format dxfId="1442">
      <pivotArea dataOnly="0" labelOnly="1" fieldPosition="0">
        <references count="1">
          <reference field="7" count="1">
            <x v="32"/>
          </reference>
        </references>
      </pivotArea>
    </format>
    <format dxfId="1441">
      <pivotArea dataOnly="0" labelOnly="1" fieldPosition="0">
        <references count="1">
          <reference field="7" count="1">
            <x v="33"/>
          </reference>
        </references>
      </pivotArea>
    </format>
    <format dxfId="1440">
      <pivotArea dataOnly="0" labelOnly="1" fieldPosition="0">
        <references count="1">
          <reference field="7" count="1">
            <x v="34"/>
          </reference>
        </references>
      </pivotArea>
    </format>
    <format dxfId="1439">
      <pivotArea dataOnly="0" labelOnly="1" fieldPosition="0">
        <references count="1">
          <reference field="7" count="1">
            <x v="35"/>
          </reference>
        </references>
      </pivotArea>
    </format>
    <format dxfId="1438">
      <pivotArea dataOnly="0" labelOnly="1" fieldPosition="0">
        <references count="1">
          <reference field="7" count="1">
            <x v="36"/>
          </reference>
        </references>
      </pivotArea>
    </format>
    <format dxfId="1437">
      <pivotArea dataOnly="0" labelOnly="1" fieldPosition="0">
        <references count="1">
          <reference field="7" count="1">
            <x v="42"/>
          </reference>
        </references>
      </pivotArea>
    </format>
    <format dxfId="1436">
      <pivotArea dataOnly="0" labelOnly="1" fieldPosition="0">
        <references count="1">
          <reference field="7" count="1">
            <x v="44"/>
          </reference>
        </references>
      </pivotArea>
    </format>
    <format dxfId="1435">
      <pivotArea dataOnly="0" labelOnly="1" fieldPosition="0">
        <references count="1">
          <reference field="7" count="1">
            <x v="46"/>
          </reference>
        </references>
      </pivotArea>
    </format>
    <format dxfId="1434">
      <pivotArea dataOnly="0" labelOnly="1" fieldPosition="0">
        <references count="1">
          <reference field="7" count="1">
            <x v="47"/>
          </reference>
        </references>
      </pivotArea>
    </format>
    <format dxfId="1433">
      <pivotArea dataOnly="0" labelOnly="1" fieldPosition="0">
        <references count="1">
          <reference field="7" count="1">
            <x v="49"/>
          </reference>
        </references>
      </pivotArea>
    </format>
    <format dxfId="1432">
      <pivotArea dataOnly="0" labelOnly="1" fieldPosition="0">
        <references count="2">
          <reference field="7" count="1" selected="0">
            <x v="49"/>
          </reference>
          <reference field="9" count="1">
            <x v="52"/>
          </reference>
        </references>
      </pivotArea>
    </format>
    <format dxfId="1431">
      <pivotArea dataOnly="0" labelOnly="1" fieldPosition="0">
        <references count="3">
          <reference field="7" count="1" selected="0">
            <x v="49"/>
          </reference>
          <reference field="9" count="1" selected="0">
            <x v="52"/>
          </reference>
          <reference field="13" count="1">
            <x v="1"/>
          </reference>
        </references>
      </pivotArea>
    </format>
    <format dxfId="1430">
      <pivotArea dataOnly="0" fieldPosition="0">
        <references count="1">
          <reference field="7" count="1">
            <x v="51"/>
          </reference>
        </references>
      </pivotArea>
    </format>
    <format dxfId="1429">
      <pivotArea dataOnly="0" labelOnly="1" fieldPosition="0">
        <references count="2">
          <reference field="7" count="1" selected="0">
            <x v="49"/>
          </reference>
          <reference field="9" count="1" defaultSubtotal="1">
            <x v="52"/>
          </reference>
        </references>
      </pivotArea>
    </format>
    <format dxfId="1428">
      <pivotArea dataOnly="0" labelOnly="1" fieldPosition="0">
        <references count="2">
          <reference field="7" count="1" selected="0">
            <x v="4"/>
          </reference>
          <reference field="9" count="1">
            <x v="2"/>
          </reference>
        </references>
      </pivotArea>
    </format>
    <format dxfId="1427">
      <pivotArea dataOnly="0" labelOnly="1" fieldPosition="0">
        <references count="3">
          <reference field="7" count="1" selected="0">
            <x v="4"/>
          </reference>
          <reference field="9" count="1" selected="0">
            <x v="2"/>
          </reference>
          <reference field="13" count="3">
            <x v="1"/>
            <x v="2"/>
            <x v="4"/>
          </reference>
        </references>
      </pivotArea>
    </format>
    <format dxfId="1426">
      <pivotArea dataOnly="0" labelOnly="1" fieldPosition="0">
        <references count="2">
          <reference field="7" count="1" selected="0">
            <x v="4"/>
          </reference>
          <reference field="9" count="1">
            <x v="15"/>
          </reference>
        </references>
      </pivotArea>
    </format>
    <format dxfId="1425">
      <pivotArea dataOnly="0" labelOnly="1" fieldPosition="0">
        <references count="3">
          <reference field="7" count="1" selected="0">
            <x v="4"/>
          </reference>
          <reference field="9" count="1" selected="0">
            <x v="15"/>
          </reference>
          <reference field="13" count="3">
            <x v="1"/>
            <x v="2"/>
            <x v="4"/>
          </reference>
        </references>
      </pivotArea>
    </format>
    <format dxfId="1424">
      <pivotArea dataOnly="0" labelOnly="1" fieldPosition="0">
        <references count="2">
          <reference field="7" count="1" selected="0">
            <x v="4"/>
          </reference>
          <reference field="9" count="1">
            <x v="91"/>
          </reference>
        </references>
      </pivotArea>
    </format>
    <format dxfId="1423">
      <pivotArea dataOnly="0" labelOnly="1" fieldPosition="0">
        <references count="3">
          <reference field="7" count="1" selected="0">
            <x v="4"/>
          </reference>
          <reference field="9" count="1" selected="0">
            <x v="91"/>
          </reference>
          <reference field="13" count="1">
            <x v="1"/>
          </reference>
        </references>
      </pivotArea>
    </format>
    <format dxfId="1422">
      <pivotArea dataOnly="0" labelOnly="1" fieldPosition="0">
        <references count="2">
          <reference field="7" count="1" selected="0">
            <x v="4"/>
          </reference>
          <reference field="9" count="1">
            <x v="25"/>
          </reference>
        </references>
      </pivotArea>
    </format>
    <format dxfId="1421">
      <pivotArea dataOnly="0" labelOnly="1" fieldPosition="0">
        <references count="3">
          <reference field="7" count="1" selected="0">
            <x v="4"/>
          </reference>
          <reference field="9" count="1" selected="0">
            <x v="25"/>
          </reference>
          <reference field="13" count="1">
            <x v="1"/>
          </reference>
        </references>
      </pivotArea>
    </format>
    <format dxfId="1420">
      <pivotArea dataOnly="0" labelOnly="1" fieldPosition="0">
        <references count="2">
          <reference field="7" count="1" selected="0">
            <x v="4"/>
          </reference>
          <reference field="9" count="1">
            <x v="50"/>
          </reference>
        </references>
      </pivotArea>
    </format>
    <format dxfId="1419">
      <pivotArea dataOnly="0" labelOnly="1" fieldPosition="0">
        <references count="3">
          <reference field="7" count="1" selected="0">
            <x v="4"/>
          </reference>
          <reference field="9" count="1" selected="0">
            <x v="50"/>
          </reference>
          <reference field="13" count="1">
            <x v="4"/>
          </reference>
        </references>
      </pivotArea>
    </format>
    <format dxfId="1418">
      <pivotArea dataOnly="0" labelOnly="1" fieldPosition="0">
        <references count="2">
          <reference field="7" count="1" selected="0">
            <x v="4"/>
          </reference>
          <reference field="9" count="1">
            <x v="73"/>
          </reference>
        </references>
      </pivotArea>
    </format>
    <format dxfId="1417">
      <pivotArea dataOnly="0" labelOnly="1" fieldPosition="0">
        <references count="3">
          <reference field="7" count="1" selected="0">
            <x v="4"/>
          </reference>
          <reference field="9" count="1" selected="0">
            <x v="73"/>
          </reference>
          <reference field="13" count="2">
            <x v="1"/>
            <x v="2"/>
          </reference>
        </references>
      </pivotArea>
    </format>
    <format dxfId="1416">
      <pivotArea dataOnly="0" labelOnly="1" fieldPosition="0">
        <references count="2">
          <reference field="7" count="1" selected="0">
            <x v="4"/>
          </reference>
          <reference field="9" count="1">
            <x v="86"/>
          </reference>
        </references>
      </pivotArea>
    </format>
    <format dxfId="1415">
      <pivotArea dataOnly="0" labelOnly="1" fieldPosition="0">
        <references count="3">
          <reference field="7" count="1" selected="0">
            <x v="4"/>
          </reference>
          <reference field="9" count="1" selected="0">
            <x v="86"/>
          </reference>
          <reference field="13" count="1">
            <x v="1"/>
          </reference>
        </references>
      </pivotArea>
    </format>
    <format dxfId="1414">
      <pivotArea dataOnly="0" labelOnly="1" fieldPosition="0">
        <references count="2">
          <reference field="7" count="1" selected="0">
            <x v="4"/>
          </reference>
          <reference field="9" count="1">
            <x v="98"/>
          </reference>
        </references>
      </pivotArea>
    </format>
    <format dxfId="1413">
      <pivotArea dataOnly="0" labelOnly="1" fieldPosition="0">
        <references count="3">
          <reference field="7" count="1" selected="0">
            <x v="4"/>
          </reference>
          <reference field="9" count="1" selected="0">
            <x v="98"/>
          </reference>
          <reference field="13" count="2">
            <x v="1"/>
            <x v="4"/>
          </reference>
        </references>
      </pivotArea>
    </format>
    <format dxfId="1412">
      <pivotArea dataOnly="0" labelOnly="1" fieldPosition="0">
        <references count="2">
          <reference field="7" count="1" selected="0">
            <x v="4"/>
          </reference>
          <reference field="9" count="1">
            <x v="100"/>
          </reference>
        </references>
      </pivotArea>
    </format>
    <format dxfId="1411">
      <pivotArea dataOnly="0" labelOnly="1" fieldPosition="0">
        <references count="3">
          <reference field="7" count="1" selected="0">
            <x v="4"/>
          </reference>
          <reference field="9" count="1" selected="0">
            <x v="100"/>
          </reference>
          <reference field="13" count="1">
            <x v="1"/>
          </reference>
        </references>
      </pivotArea>
    </format>
    <format dxfId="1410">
      <pivotArea dataOnly="0" labelOnly="1" fieldPosition="0">
        <references count="2">
          <reference field="7" count="1" selected="0">
            <x v="4"/>
          </reference>
          <reference field="9" count="1">
            <x v="102"/>
          </reference>
        </references>
      </pivotArea>
    </format>
    <format dxfId="1409">
      <pivotArea dataOnly="0" labelOnly="1" fieldPosition="0">
        <references count="3">
          <reference field="7" count="1" selected="0">
            <x v="4"/>
          </reference>
          <reference field="9" count="1" selected="0">
            <x v="102"/>
          </reference>
          <reference field="13" count="1">
            <x v="1"/>
          </reference>
        </references>
      </pivotArea>
    </format>
    <format dxfId="1408">
      <pivotArea dataOnly="0" labelOnly="1" fieldPosition="0">
        <references count="2">
          <reference field="7" count="1" selected="0">
            <x v="4"/>
          </reference>
          <reference field="9" count="1">
            <x v="103"/>
          </reference>
        </references>
      </pivotArea>
    </format>
    <format dxfId="1407">
      <pivotArea dataOnly="0" labelOnly="1" fieldPosition="0">
        <references count="3">
          <reference field="7" count="1" selected="0">
            <x v="4"/>
          </reference>
          <reference field="9" count="1" selected="0">
            <x v="103"/>
          </reference>
          <reference field="13" count="1">
            <x v="2"/>
          </reference>
        </references>
      </pivotArea>
    </format>
    <format dxfId="1406">
      <pivotArea dataOnly="0" labelOnly="1" fieldPosition="0">
        <references count="2">
          <reference field="7" count="1" selected="0">
            <x v="8"/>
          </reference>
          <reference field="9" count="1">
            <x v="35"/>
          </reference>
        </references>
      </pivotArea>
    </format>
    <format dxfId="1405">
      <pivotArea dataOnly="0" labelOnly="1" fieldPosition="0">
        <references count="3">
          <reference field="7" count="1" selected="0">
            <x v="8"/>
          </reference>
          <reference field="9" count="1" selected="0">
            <x v="35"/>
          </reference>
          <reference field="13" count="1">
            <x v="2"/>
          </reference>
        </references>
      </pivotArea>
    </format>
    <format dxfId="1404">
      <pivotArea dataOnly="0" labelOnly="1" fieldPosition="0">
        <references count="2">
          <reference field="7" count="1" selected="0">
            <x v="8"/>
          </reference>
          <reference field="9" count="1">
            <x v="89"/>
          </reference>
        </references>
      </pivotArea>
    </format>
    <format dxfId="1403">
      <pivotArea dataOnly="0" labelOnly="1" fieldPosition="0">
        <references count="2">
          <reference field="7" count="1" selected="0">
            <x v="9"/>
          </reference>
          <reference field="9" count="1">
            <x v="9"/>
          </reference>
        </references>
      </pivotArea>
    </format>
    <format dxfId="1402">
      <pivotArea dataOnly="0" labelOnly="1" fieldPosition="0">
        <references count="2">
          <reference field="7" count="1" selected="0">
            <x v="9"/>
          </reference>
          <reference field="9" count="1" defaultSubtotal="1">
            <x v="9"/>
          </reference>
        </references>
      </pivotArea>
    </format>
    <format dxfId="1401">
      <pivotArea dataOnly="0" labelOnly="1" fieldPosition="0">
        <references count="3">
          <reference field="7" count="1" selected="0">
            <x v="9"/>
          </reference>
          <reference field="9" count="1" selected="0">
            <x v="9"/>
          </reference>
          <reference field="13" count="3">
            <x v="1"/>
            <x v="2"/>
            <x v="4"/>
          </reference>
        </references>
      </pivotArea>
    </format>
    <format dxfId="1400">
      <pivotArea dataOnly="0" labelOnly="1" fieldPosition="0">
        <references count="2">
          <reference field="7" count="1" selected="0">
            <x v="9"/>
          </reference>
          <reference field="9" count="1">
            <x v="26"/>
          </reference>
        </references>
      </pivotArea>
    </format>
    <format dxfId="1399">
      <pivotArea dataOnly="0" labelOnly="1" fieldPosition="0">
        <references count="2">
          <reference field="7" count="1" selected="0">
            <x v="9"/>
          </reference>
          <reference field="9" count="1" defaultSubtotal="1">
            <x v="26"/>
          </reference>
        </references>
      </pivotArea>
    </format>
    <format dxfId="1398">
      <pivotArea dataOnly="0" labelOnly="1" fieldPosition="0">
        <references count="3">
          <reference field="7" count="1" selected="0">
            <x v="9"/>
          </reference>
          <reference field="9" count="1" selected="0">
            <x v="26"/>
          </reference>
          <reference field="13" count="1">
            <x v="2"/>
          </reference>
        </references>
      </pivotArea>
    </format>
    <format dxfId="1397">
      <pivotArea dataOnly="0" labelOnly="1" fieldPosition="0">
        <references count="2">
          <reference field="7" count="1" selected="0">
            <x v="9"/>
          </reference>
          <reference field="9" count="3">
            <x v="34"/>
            <x v="41"/>
            <x v="63"/>
          </reference>
        </references>
      </pivotArea>
    </format>
    <format dxfId="1396">
      <pivotArea dataOnly="0" labelOnly="1" fieldPosition="0">
        <references count="2">
          <reference field="7" count="1" selected="0">
            <x v="9"/>
          </reference>
          <reference field="9" count="3" defaultSubtotal="1">
            <x v="34"/>
            <x v="41"/>
            <x v="63"/>
          </reference>
        </references>
      </pivotArea>
    </format>
    <format dxfId="1395">
      <pivotArea dataOnly="0" labelOnly="1" fieldPosition="0">
        <references count="3">
          <reference field="7" count="1" selected="0">
            <x v="9"/>
          </reference>
          <reference field="9" count="1" selected="0">
            <x v="34"/>
          </reference>
          <reference field="13" count="2">
            <x v="2"/>
            <x v="4"/>
          </reference>
        </references>
      </pivotArea>
    </format>
    <format dxfId="1394">
      <pivotArea dataOnly="0" labelOnly="1" fieldPosition="0">
        <references count="3">
          <reference field="7" count="1" selected="0">
            <x v="9"/>
          </reference>
          <reference field="9" count="1" selected="0">
            <x v="41"/>
          </reference>
          <reference field="13" count="3">
            <x v="1"/>
            <x v="2"/>
            <x v="4"/>
          </reference>
        </references>
      </pivotArea>
    </format>
    <format dxfId="1393">
      <pivotArea dataOnly="0" labelOnly="1" fieldPosition="0">
        <references count="3">
          <reference field="7" count="1" selected="0">
            <x v="9"/>
          </reference>
          <reference field="9" count="1" selected="0">
            <x v="63"/>
          </reference>
          <reference field="13" count="1">
            <x v="2"/>
          </reference>
        </references>
      </pivotArea>
    </format>
    <format dxfId="1392">
      <pivotArea dataOnly="0" labelOnly="1" fieldPosition="0">
        <references count="2">
          <reference field="7" count="1" selected="0">
            <x v="9"/>
          </reference>
          <reference field="9" count="1">
            <x v="72"/>
          </reference>
        </references>
      </pivotArea>
    </format>
    <format dxfId="1391">
      <pivotArea dataOnly="0" labelOnly="1" fieldPosition="0">
        <references count="2">
          <reference field="7" count="1" selected="0">
            <x v="9"/>
          </reference>
          <reference field="9" count="1" defaultSubtotal="1">
            <x v="72"/>
          </reference>
        </references>
      </pivotArea>
    </format>
    <format dxfId="1390">
      <pivotArea dataOnly="0" labelOnly="1" fieldPosition="0">
        <references count="3">
          <reference field="7" count="1" selected="0">
            <x v="9"/>
          </reference>
          <reference field="9" count="1" selected="0">
            <x v="72"/>
          </reference>
          <reference field="13" count="2">
            <x v="1"/>
            <x v="2"/>
          </reference>
        </references>
      </pivotArea>
    </format>
    <format dxfId="1389">
      <pivotArea dataOnly="0" labelOnly="1" fieldPosition="0">
        <references count="2">
          <reference field="7" count="1" selected="0">
            <x v="8"/>
          </reference>
          <reference field="9" count="1">
            <x v="89"/>
          </reference>
        </references>
      </pivotArea>
    </format>
    <format dxfId="1388">
      <pivotArea dataOnly="0" labelOnly="1" fieldPosition="0">
        <references count="3">
          <reference field="7" count="1" selected="0">
            <x v="8"/>
          </reference>
          <reference field="9" count="1" selected="0">
            <x v="89"/>
          </reference>
          <reference field="13" count="1">
            <x v="1"/>
          </reference>
        </references>
      </pivotArea>
    </format>
    <format dxfId="1387">
      <pivotArea dataOnly="0" labelOnly="1" fieldPosition="0">
        <references count="2">
          <reference field="7" count="1" selected="0">
            <x v="9"/>
          </reference>
          <reference field="9" count="1">
            <x v="76"/>
          </reference>
        </references>
      </pivotArea>
    </format>
    <format dxfId="1386">
      <pivotArea dataOnly="0" labelOnly="1" fieldPosition="0">
        <references count="3">
          <reference field="7" count="1" selected="0">
            <x v="9"/>
          </reference>
          <reference field="9" count="1" selected="0">
            <x v="76"/>
          </reference>
          <reference field="13" count="2">
            <x v="1"/>
            <x v="2"/>
          </reference>
        </references>
      </pivotArea>
    </format>
    <format dxfId="1385">
      <pivotArea dataOnly="0" labelOnly="1" fieldPosition="0">
        <references count="2">
          <reference field="7" count="1" selected="0">
            <x v="9"/>
          </reference>
          <reference field="9" count="1" defaultSubtotal="1">
            <x v="76"/>
          </reference>
        </references>
      </pivotArea>
    </format>
    <format dxfId="1384">
      <pivotArea dataOnly="0" labelOnly="1" fieldPosition="0">
        <references count="2">
          <reference field="7" count="1" selected="0">
            <x v="10"/>
          </reference>
          <reference field="9" count="1">
            <x v="5"/>
          </reference>
        </references>
      </pivotArea>
    </format>
    <format dxfId="1383">
      <pivotArea dataOnly="0" labelOnly="1" fieldPosition="0">
        <references count="2">
          <reference field="7" count="1" selected="0">
            <x v="10"/>
          </reference>
          <reference field="9" count="1" defaultSubtotal="1">
            <x v="5"/>
          </reference>
        </references>
      </pivotArea>
    </format>
    <format dxfId="1382">
      <pivotArea dataOnly="0" labelOnly="1" fieldPosition="0">
        <references count="3">
          <reference field="7" count="1" selected="0">
            <x v="10"/>
          </reference>
          <reference field="9" count="1" selected="0">
            <x v="5"/>
          </reference>
          <reference field="13" count="3">
            <x v="1"/>
            <x v="2"/>
            <x v="4"/>
          </reference>
        </references>
      </pivotArea>
    </format>
    <format dxfId="1381">
      <pivotArea dataOnly="0" labelOnly="1" fieldPosition="0">
        <references count="2">
          <reference field="7" count="1" selected="0">
            <x v="10"/>
          </reference>
          <reference field="9" count="1">
            <x v="19"/>
          </reference>
        </references>
      </pivotArea>
    </format>
    <format dxfId="1380">
      <pivotArea dataOnly="0" labelOnly="1" fieldPosition="0">
        <references count="2">
          <reference field="7" count="1" selected="0">
            <x v="10"/>
          </reference>
          <reference field="9" count="1" defaultSubtotal="1">
            <x v="19"/>
          </reference>
        </references>
      </pivotArea>
    </format>
    <format dxfId="1379">
      <pivotArea dataOnly="0" labelOnly="1" fieldPosition="0">
        <references count="3">
          <reference field="7" count="1" selected="0">
            <x v="10"/>
          </reference>
          <reference field="9" count="1" selected="0">
            <x v="19"/>
          </reference>
          <reference field="13" count="1">
            <x v="1"/>
          </reference>
        </references>
      </pivotArea>
    </format>
    <format dxfId="1378">
      <pivotArea dataOnly="0" labelOnly="1" fieldPosition="0">
        <references count="2">
          <reference field="7" count="1" selected="0">
            <x v="10"/>
          </reference>
          <reference field="9" count="1">
            <x v="27"/>
          </reference>
        </references>
      </pivotArea>
    </format>
    <format dxfId="1377">
      <pivotArea dataOnly="0" labelOnly="1" fieldPosition="0">
        <references count="2">
          <reference field="7" count="1" selected="0">
            <x v="10"/>
          </reference>
          <reference field="9" count="1" defaultSubtotal="1">
            <x v="27"/>
          </reference>
        </references>
      </pivotArea>
    </format>
    <format dxfId="1376">
      <pivotArea dataOnly="0" labelOnly="1" fieldPosition="0">
        <references count="3">
          <reference field="7" count="1" selected="0">
            <x v="10"/>
          </reference>
          <reference field="9" count="1" selected="0">
            <x v="27"/>
          </reference>
          <reference field="13" count="1">
            <x v="1"/>
          </reference>
        </references>
      </pivotArea>
    </format>
    <format dxfId="1375">
      <pivotArea dataOnly="0" labelOnly="1" fieldPosition="0">
        <references count="2">
          <reference field="7" count="1" selected="0">
            <x v="10"/>
          </reference>
          <reference field="9" count="1">
            <x v="42"/>
          </reference>
        </references>
      </pivotArea>
    </format>
    <format dxfId="1374">
      <pivotArea dataOnly="0" labelOnly="1" fieldPosition="0">
        <references count="2">
          <reference field="7" count="1" selected="0">
            <x v="10"/>
          </reference>
          <reference field="9" count="1" defaultSubtotal="1">
            <x v="42"/>
          </reference>
        </references>
      </pivotArea>
    </format>
    <format dxfId="1373">
      <pivotArea dataOnly="0" labelOnly="1" fieldPosition="0">
        <references count="3">
          <reference field="7" count="1" selected="0">
            <x v="10"/>
          </reference>
          <reference field="9" count="1" selected="0">
            <x v="42"/>
          </reference>
          <reference field="13" count="1">
            <x v="1"/>
          </reference>
        </references>
      </pivotArea>
    </format>
    <format dxfId="1372">
      <pivotArea dataOnly="0" labelOnly="1" fieldPosition="0">
        <references count="2">
          <reference field="7" count="1" selected="0">
            <x v="10"/>
          </reference>
          <reference field="9" count="1">
            <x v="45"/>
          </reference>
        </references>
      </pivotArea>
    </format>
    <format dxfId="1371">
      <pivotArea dataOnly="0" labelOnly="1" fieldPosition="0">
        <references count="2">
          <reference field="7" count="1" selected="0">
            <x v="10"/>
          </reference>
          <reference field="9" count="1" defaultSubtotal="1">
            <x v="45"/>
          </reference>
        </references>
      </pivotArea>
    </format>
    <format dxfId="1370">
      <pivotArea dataOnly="0" labelOnly="1" fieldPosition="0">
        <references count="3">
          <reference field="7" count="1" selected="0">
            <x v="10"/>
          </reference>
          <reference field="9" count="1" selected="0">
            <x v="45"/>
          </reference>
          <reference field="13" count="1">
            <x v="3"/>
          </reference>
        </references>
      </pivotArea>
    </format>
    <format dxfId="1369">
      <pivotArea dataOnly="0" labelOnly="1" fieldPosition="0">
        <references count="2">
          <reference field="7" count="1" selected="0">
            <x v="10"/>
          </reference>
          <reference field="9" count="1">
            <x v="58"/>
          </reference>
        </references>
      </pivotArea>
    </format>
    <format dxfId="1368">
      <pivotArea dataOnly="0" labelOnly="1" fieldPosition="0">
        <references count="2">
          <reference field="7" count="1" selected="0">
            <x v="10"/>
          </reference>
          <reference field="9" count="1" defaultSubtotal="1">
            <x v="58"/>
          </reference>
        </references>
      </pivotArea>
    </format>
    <format dxfId="1367">
      <pivotArea dataOnly="0" labelOnly="1" fieldPosition="0">
        <references count="3">
          <reference field="7" count="1" selected="0">
            <x v="10"/>
          </reference>
          <reference field="9" count="1" selected="0">
            <x v="58"/>
          </reference>
          <reference field="13" count="1">
            <x v="1"/>
          </reference>
        </references>
      </pivotArea>
    </format>
    <format dxfId="1366">
      <pivotArea dataOnly="0" labelOnly="1" fieldPosition="0">
        <references count="2">
          <reference field="7" count="1" selected="0">
            <x v="10"/>
          </reference>
          <reference field="9" count="1">
            <x v="61"/>
          </reference>
        </references>
      </pivotArea>
    </format>
    <format dxfId="1365">
      <pivotArea dataOnly="0" labelOnly="1" fieldPosition="0">
        <references count="3">
          <reference field="7" count="1" selected="0">
            <x v="10"/>
          </reference>
          <reference field="9" count="1" selected="0">
            <x v="61"/>
          </reference>
          <reference field="13" count="1">
            <x v="1"/>
          </reference>
        </references>
      </pivotArea>
    </format>
    <format dxfId="1364">
      <pivotArea dataOnly="0" labelOnly="1" fieldPosition="0">
        <references count="2">
          <reference field="7" count="1" selected="0">
            <x v="10"/>
          </reference>
          <reference field="9" count="1" defaultSubtotal="1">
            <x v="61"/>
          </reference>
        </references>
      </pivotArea>
    </format>
    <format dxfId="1363">
      <pivotArea dataOnly="0" labelOnly="1" fieldPosition="0">
        <references count="2">
          <reference field="7" count="1" selected="0">
            <x v="10"/>
          </reference>
          <reference field="9" count="1">
            <x v="71"/>
          </reference>
        </references>
      </pivotArea>
    </format>
    <format dxfId="1362">
      <pivotArea dataOnly="0" labelOnly="1" fieldPosition="0">
        <references count="2">
          <reference field="7" count="1" selected="0">
            <x v="10"/>
          </reference>
          <reference field="9" count="1" defaultSubtotal="1">
            <x v="71"/>
          </reference>
        </references>
      </pivotArea>
    </format>
    <format dxfId="1361">
      <pivotArea dataOnly="0" labelOnly="1" fieldPosition="0">
        <references count="3">
          <reference field="7" count="1" selected="0">
            <x v="10"/>
          </reference>
          <reference field="9" count="1" selected="0">
            <x v="71"/>
          </reference>
          <reference field="13" count="1">
            <x v="1"/>
          </reference>
        </references>
      </pivotArea>
    </format>
    <format dxfId="1360">
      <pivotArea dataOnly="0" labelOnly="1" fieldPosition="0">
        <references count="2">
          <reference field="7" count="1" selected="0">
            <x v="10"/>
          </reference>
          <reference field="9" count="1">
            <x v="87"/>
          </reference>
        </references>
      </pivotArea>
    </format>
    <format dxfId="1359">
      <pivotArea dataOnly="0" labelOnly="1" fieldPosition="0">
        <references count="2">
          <reference field="7" count="1" selected="0">
            <x v="10"/>
          </reference>
          <reference field="9" count="1" defaultSubtotal="1">
            <x v="87"/>
          </reference>
        </references>
      </pivotArea>
    </format>
    <format dxfId="1358">
      <pivotArea dataOnly="0" labelOnly="1" fieldPosition="0">
        <references count="3">
          <reference field="7" count="1" selected="0">
            <x v="10"/>
          </reference>
          <reference field="9" count="1" selected="0">
            <x v="87"/>
          </reference>
          <reference field="13" count="2">
            <x v="1"/>
            <x v="4"/>
          </reference>
        </references>
      </pivotArea>
    </format>
    <format dxfId="1357">
      <pivotArea dataOnly="0" labelOnly="1" fieldPosition="0">
        <references count="2">
          <reference field="7" count="1" selected="0">
            <x v="10"/>
          </reference>
          <reference field="9" count="2">
            <x v="87"/>
            <x v="94"/>
          </reference>
        </references>
      </pivotArea>
    </format>
    <format dxfId="1356">
      <pivotArea dataOnly="0" labelOnly="1" fieldPosition="0">
        <references count="2">
          <reference field="7" count="1" selected="0">
            <x v="10"/>
          </reference>
          <reference field="9" count="2" defaultSubtotal="1">
            <x v="87"/>
            <x v="94"/>
          </reference>
        </references>
      </pivotArea>
    </format>
    <format dxfId="1355">
      <pivotArea dataOnly="0" labelOnly="1" fieldPosition="0">
        <references count="3">
          <reference field="7" count="1" selected="0">
            <x v="10"/>
          </reference>
          <reference field="9" count="1" selected="0">
            <x v="87"/>
          </reference>
          <reference field="13" count="2">
            <x v="1"/>
            <x v="4"/>
          </reference>
        </references>
      </pivotArea>
    </format>
    <format dxfId="1354">
      <pivotArea dataOnly="0" labelOnly="1" fieldPosition="0">
        <references count="3">
          <reference field="7" count="1" selected="0">
            <x v="10"/>
          </reference>
          <reference field="9" count="1" selected="0">
            <x v="94"/>
          </reference>
          <reference field="13" count="1">
            <x v="1"/>
          </reference>
        </references>
      </pivotArea>
    </format>
    <format dxfId="1353">
      <pivotArea dataOnly="0" labelOnly="1" fieldPosition="0">
        <references count="2">
          <reference field="7" count="1" selected="0">
            <x v="15"/>
          </reference>
          <reference field="9" count="1">
            <x v="23"/>
          </reference>
        </references>
      </pivotArea>
    </format>
    <format dxfId="1352">
      <pivotArea dataOnly="0" labelOnly="1" fieldPosition="0">
        <references count="2">
          <reference field="7" count="1" selected="0">
            <x v="15"/>
          </reference>
          <reference field="9" count="1" defaultSubtotal="1">
            <x v="17"/>
          </reference>
        </references>
      </pivotArea>
    </format>
    <format dxfId="1351">
      <pivotArea dataOnly="0" labelOnly="1" fieldPosition="0">
        <references count="3">
          <reference field="7" count="1" selected="0">
            <x v="15"/>
          </reference>
          <reference field="9" count="1" selected="0">
            <x v="23"/>
          </reference>
          <reference field="13" count="2">
            <x v="1"/>
            <x v="2"/>
          </reference>
        </references>
      </pivotArea>
    </format>
    <format dxfId="1350">
      <pivotArea dataOnly="0" labelOnly="1" fieldPosition="0">
        <references count="2">
          <reference field="7" count="1" selected="0">
            <x v="15"/>
          </reference>
          <reference field="9" count="1" defaultSubtotal="1">
            <x v="17"/>
          </reference>
        </references>
      </pivotArea>
    </format>
    <format dxfId="1349">
      <pivotArea dataOnly="0" labelOnly="1" fieldPosition="0">
        <references count="2">
          <reference field="7" count="1" selected="0">
            <x v="15"/>
          </reference>
          <reference field="9" count="1">
            <x v="23"/>
          </reference>
        </references>
      </pivotArea>
    </format>
    <format dxfId="1348">
      <pivotArea dataOnly="0" labelOnly="1" fieldPosition="0">
        <references count="2">
          <reference field="7" count="1" selected="0">
            <x v="15"/>
          </reference>
          <reference field="9" count="1" defaultSubtotal="1">
            <x v="23"/>
          </reference>
        </references>
      </pivotArea>
    </format>
    <format dxfId="1347">
      <pivotArea dataOnly="0" labelOnly="1" fieldPosition="0">
        <references count="3">
          <reference field="7" count="1" selected="0">
            <x v="15"/>
          </reference>
          <reference field="9" count="1" selected="0">
            <x v="23"/>
          </reference>
          <reference field="13" count="2">
            <x v="1"/>
            <x v="2"/>
          </reference>
        </references>
      </pivotArea>
    </format>
    <format dxfId="1346">
      <pivotArea dataOnly="0" labelOnly="1" fieldPosition="0">
        <references count="2">
          <reference field="7" count="1" selected="0">
            <x v="15"/>
          </reference>
          <reference field="9" count="1">
            <x v="46"/>
          </reference>
        </references>
      </pivotArea>
    </format>
    <format dxfId="1345">
      <pivotArea dataOnly="0" labelOnly="1" fieldPosition="0">
        <references count="2">
          <reference field="7" count="1" selected="0">
            <x v="15"/>
          </reference>
          <reference field="9" count="1" defaultSubtotal="1">
            <x v="46"/>
          </reference>
        </references>
      </pivotArea>
    </format>
    <format dxfId="1344">
      <pivotArea dataOnly="0" labelOnly="1" fieldPosition="0">
        <references count="3">
          <reference field="7" count="1" selected="0">
            <x v="15"/>
          </reference>
          <reference field="9" count="1" selected="0">
            <x v="46"/>
          </reference>
          <reference field="13" count="1">
            <x v="1"/>
          </reference>
        </references>
      </pivotArea>
    </format>
    <format dxfId="1343">
      <pivotArea dataOnly="0" labelOnly="1" fieldPosition="0">
        <references count="1">
          <reference field="7" count="1" defaultSubtotal="1">
            <x v="15"/>
          </reference>
        </references>
      </pivotArea>
    </format>
    <format dxfId="1342">
      <pivotArea dataOnly="0" labelOnly="1" fieldPosition="0">
        <references count="2">
          <reference field="7" count="1" selected="0">
            <x v="15"/>
          </reference>
          <reference field="9" count="23">
            <x v="13"/>
            <x v="17"/>
            <x v="23"/>
            <x v="29"/>
            <x v="30"/>
            <x v="37"/>
            <x v="38"/>
            <x v="46"/>
            <x v="53"/>
            <x v="55"/>
            <x v="56"/>
            <x v="64"/>
            <x v="66"/>
            <x v="67"/>
            <x v="68"/>
            <x v="70"/>
            <x v="78"/>
            <x v="79"/>
            <x v="81"/>
            <x v="82"/>
            <x v="85"/>
            <x v="93"/>
            <x v="96"/>
          </reference>
        </references>
      </pivotArea>
    </format>
    <format dxfId="1341">
      <pivotArea dataOnly="0" labelOnly="1" fieldPosition="0">
        <references count="2">
          <reference field="7" count="1" selected="0">
            <x v="15"/>
          </reference>
          <reference field="9" count="23" defaultSubtotal="1">
            <x v="13"/>
            <x v="17"/>
            <x v="23"/>
            <x v="29"/>
            <x v="30"/>
            <x v="37"/>
            <x v="38"/>
            <x v="46"/>
            <x v="53"/>
            <x v="55"/>
            <x v="56"/>
            <x v="64"/>
            <x v="66"/>
            <x v="67"/>
            <x v="68"/>
            <x v="70"/>
            <x v="78"/>
            <x v="79"/>
            <x v="81"/>
            <x v="82"/>
            <x v="85"/>
            <x v="93"/>
            <x v="96"/>
          </reference>
        </references>
      </pivotArea>
    </format>
    <format dxfId="1340">
      <pivotArea dataOnly="0" labelOnly="1" fieldPosition="0">
        <references count="3">
          <reference field="7" count="1" selected="0">
            <x v="15"/>
          </reference>
          <reference field="9" count="1" selected="0">
            <x v="13"/>
          </reference>
          <reference field="13" count="1">
            <x v="1"/>
          </reference>
        </references>
      </pivotArea>
    </format>
    <format dxfId="1339">
      <pivotArea dataOnly="0" labelOnly="1" fieldPosition="0">
        <references count="3">
          <reference field="7" count="1" selected="0">
            <x v="15"/>
          </reference>
          <reference field="9" count="1" selected="0">
            <x v="17"/>
          </reference>
          <reference field="13" count="1">
            <x v="1"/>
          </reference>
        </references>
      </pivotArea>
    </format>
    <format dxfId="1338">
      <pivotArea dataOnly="0" labelOnly="1" fieldPosition="0">
        <references count="3">
          <reference field="7" count="1" selected="0">
            <x v="15"/>
          </reference>
          <reference field="9" count="1" selected="0">
            <x v="23"/>
          </reference>
          <reference field="13" count="2">
            <x v="1"/>
            <x v="2"/>
          </reference>
        </references>
      </pivotArea>
    </format>
    <format dxfId="1337">
      <pivotArea dataOnly="0" labelOnly="1" fieldPosition="0">
        <references count="3">
          <reference field="7" count="1" selected="0">
            <x v="15"/>
          </reference>
          <reference field="9" count="1" selected="0">
            <x v="29"/>
          </reference>
          <reference field="13" count="2">
            <x v="1"/>
            <x v="4"/>
          </reference>
        </references>
      </pivotArea>
    </format>
    <format dxfId="1336">
      <pivotArea dataOnly="0" labelOnly="1" fieldPosition="0">
        <references count="3">
          <reference field="7" count="1" selected="0">
            <x v="15"/>
          </reference>
          <reference field="9" count="1" selected="0">
            <x v="30"/>
          </reference>
          <reference field="13" count="1">
            <x v="1"/>
          </reference>
        </references>
      </pivotArea>
    </format>
    <format dxfId="1335">
      <pivotArea dataOnly="0" labelOnly="1" fieldPosition="0">
        <references count="3">
          <reference field="7" count="1" selected="0">
            <x v="15"/>
          </reference>
          <reference field="9" count="1" selected="0">
            <x v="37"/>
          </reference>
          <reference field="13" count="1">
            <x v="1"/>
          </reference>
        </references>
      </pivotArea>
    </format>
    <format dxfId="1334">
      <pivotArea dataOnly="0" labelOnly="1" fieldPosition="0">
        <references count="3">
          <reference field="7" count="1" selected="0">
            <x v="15"/>
          </reference>
          <reference field="9" count="1" selected="0">
            <x v="38"/>
          </reference>
          <reference field="13" count="1">
            <x v="1"/>
          </reference>
        </references>
      </pivotArea>
    </format>
    <format dxfId="1333">
      <pivotArea dataOnly="0" labelOnly="1" fieldPosition="0">
        <references count="3">
          <reference field="7" count="1" selected="0">
            <x v="15"/>
          </reference>
          <reference field="9" count="1" selected="0">
            <x v="46"/>
          </reference>
          <reference field="13" count="1">
            <x v="1"/>
          </reference>
        </references>
      </pivotArea>
    </format>
    <format dxfId="1332">
      <pivotArea dataOnly="0" labelOnly="1" fieldPosition="0">
        <references count="3">
          <reference field="7" count="1" selected="0">
            <x v="15"/>
          </reference>
          <reference field="9" count="1" selected="0">
            <x v="53"/>
          </reference>
          <reference field="13" count="1">
            <x v="1"/>
          </reference>
        </references>
      </pivotArea>
    </format>
    <format dxfId="1331">
      <pivotArea dataOnly="0" labelOnly="1" fieldPosition="0">
        <references count="3">
          <reference field="7" count="1" selected="0">
            <x v="15"/>
          </reference>
          <reference field="9" count="1" selected="0">
            <x v="55"/>
          </reference>
          <reference field="13" count="1">
            <x v="1"/>
          </reference>
        </references>
      </pivotArea>
    </format>
    <format dxfId="1330">
      <pivotArea dataOnly="0" labelOnly="1" fieldPosition="0">
        <references count="3">
          <reference field="7" count="1" selected="0">
            <x v="15"/>
          </reference>
          <reference field="9" count="1" selected="0">
            <x v="56"/>
          </reference>
          <reference field="13" count="1">
            <x v="1"/>
          </reference>
        </references>
      </pivotArea>
    </format>
    <format dxfId="1329">
      <pivotArea dataOnly="0" labelOnly="1" fieldPosition="0">
        <references count="3">
          <reference field="7" count="1" selected="0">
            <x v="15"/>
          </reference>
          <reference field="9" count="1" selected="0">
            <x v="64"/>
          </reference>
          <reference field="13" count="1">
            <x v="1"/>
          </reference>
        </references>
      </pivotArea>
    </format>
    <format dxfId="1328">
      <pivotArea dataOnly="0" labelOnly="1" fieldPosition="0">
        <references count="3">
          <reference field="7" count="1" selected="0">
            <x v="15"/>
          </reference>
          <reference field="9" count="1" selected="0">
            <x v="66"/>
          </reference>
          <reference field="13" count="1">
            <x v="1"/>
          </reference>
        </references>
      </pivotArea>
    </format>
    <format dxfId="1327">
      <pivotArea dataOnly="0" labelOnly="1" fieldPosition="0">
        <references count="3">
          <reference field="7" count="1" selected="0">
            <x v="15"/>
          </reference>
          <reference field="9" count="1" selected="0">
            <x v="67"/>
          </reference>
          <reference field="13" count="1">
            <x v="1"/>
          </reference>
        </references>
      </pivotArea>
    </format>
    <format dxfId="1326">
      <pivotArea dataOnly="0" labelOnly="1" fieldPosition="0">
        <references count="3">
          <reference field="7" count="1" selected="0">
            <x v="15"/>
          </reference>
          <reference field="9" count="1" selected="0">
            <x v="68"/>
          </reference>
          <reference field="13" count="1">
            <x v="1"/>
          </reference>
        </references>
      </pivotArea>
    </format>
    <format dxfId="1325">
      <pivotArea dataOnly="0" labelOnly="1" fieldPosition="0">
        <references count="3">
          <reference field="7" count="1" selected="0">
            <x v="15"/>
          </reference>
          <reference field="9" count="1" selected="0">
            <x v="70"/>
          </reference>
          <reference field="13" count="2">
            <x v="1"/>
            <x v="4"/>
          </reference>
        </references>
      </pivotArea>
    </format>
    <format dxfId="1324">
      <pivotArea dataOnly="0" labelOnly="1" fieldPosition="0">
        <references count="3">
          <reference field="7" count="1" selected="0">
            <x v="15"/>
          </reference>
          <reference field="9" count="1" selected="0">
            <x v="78"/>
          </reference>
          <reference field="13" count="1">
            <x v="1"/>
          </reference>
        </references>
      </pivotArea>
    </format>
    <format dxfId="1323">
      <pivotArea dataOnly="0" labelOnly="1" fieldPosition="0">
        <references count="3">
          <reference field="7" count="1" selected="0">
            <x v="15"/>
          </reference>
          <reference field="9" count="1" selected="0">
            <x v="79"/>
          </reference>
          <reference field="13" count="1">
            <x v="1"/>
          </reference>
        </references>
      </pivotArea>
    </format>
    <format dxfId="1322">
      <pivotArea dataOnly="0" labelOnly="1" fieldPosition="0">
        <references count="3">
          <reference field="7" count="1" selected="0">
            <x v="15"/>
          </reference>
          <reference field="9" count="1" selected="0">
            <x v="81"/>
          </reference>
          <reference field="13" count="1">
            <x v="1"/>
          </reference>
        </references>
      </pivotArea>
    </format>
    <format dxfId="1321">
      <pivotArea dataOnly="0" labelOnly="1" fieldPosition="0">
        <references count="3">
          <reference field="7" count="1" selected="0">
            <x v="15"/>
          </reference>
          <reference field="9" count="1" selected="0">
            <x v="82"/>
          </reference>
          <reference field="13" count="1">
            <x v="1"/>
          </reference>
        </references>
      </pivotArea>
    </format>
    <format dxfId="1320">
      <pivotArea dataOnly="0" labelOnly="1" fieldPosition="0">
        <references count="3">
          <reference field="7" count="1" selected="0">
            <x v="15"/>
          </reference>
          <reference field="9" count="1" selected="0">
            <x v="85"/>
          </reference>
          <reference field="13" count="1">
            <x v="1"/>
          </reference>
        </references>
      </pivotArea>
    </format>
    <format dxfId="1319">
      <pivotArea dataOnly="0" labelOnly="1" fieldPosition="0">
        <references count="3">
          <reference field="7" count="1" selected="0">
            <x v="15"/>
          </reference>
          <reference field="9" count="1" selected="0">
            <x v="93"/>
          </reference>
          <reference field="13" count="1">
            <x v="1"/>
          </reference>
        </references>
      </pivotArea>
    </format>
    <format dxfId="1318">
      <pivotArea dataOnly="0" labelOnly="1" fieldPosition="0">
        <references count="3">
          <reference field="7" count="1" selected="0">
            <x v="15"/>
          </reference>
          <reference field="9" count="1" selected="0">
            <x v="96"/>
          </reference>
          <reference field="13" count="1">
            <x v="1"/>
          </reference>
        </references>
      </pivotArea>
    </format>
    <format dxfId="1317">
      <pivotArea dataOnly="0" labelOnly="1" fieldPosition="0">
        <references count="2">
          <reference field="7" count="1" selected="0">
            <x v="16"/>
          </reference>
          <reference field="9" count="1">
            <x v="4"/>
          </reference>
        </references>
      </pivotArea>
    </format>
    <format dxfId="1316">
      <pivotArea dataOnly="0" labelOnly="1" fieldPosition="0">
        <references count="2">
          <reference field="7" count="1" selected="0">
            <x v="16"/>
          </reference>
          <reference field="9" count="1" defaultSubtotal="1">
            <x v="4"/>
          </reference>
        </references>
      </pivotArea>
    </format>
    <format dxfId="1315">
      <pivotArea dataOnly="0" labelOnly="1" fieldPosition="0">
        <references count="3">
          <reference field="7" count="1" selected="0">
            <x v="16"/>
          </reference>
          <reference field="9" count="1" selected="0">
            <x v="4"/>
          </reference>
          <reference field="13" count="2">
            <x v="1"/>
            <x v="2"/>
          </reference>
        </references>
      </pivotArea>
    </format>
    <format dxfId="1314">
      <pivotArea dataOnly="0" labelOnly="1" fieldPosition="0">
        <references count="2">
          <reference field="7" count="1" selected="0">
            <x v="16"/>
          </reference>
          <reference field="9" count="1">
            <x v="14"/>
          </reference>
        </references>
      </pivotArea>
    </format>
    <format dxfId="1313">
      <pivotArea dataOnly="0" labelOnly="1" fieldPosition="0">
        <references count="2">
          <reference field="7" count="1" selected="0">
            <x v="16"/>
          </reference>
          <reference field="9" count="1" defaultSubtotal="1">
            <x v="14"/>
          </reference>
        </references>
      </pivotArea>
    </format>
    <format dxfId="1312">
      <pivotArea dataOnly="0" labelOnly="1" fieldPosition="0">
        <references count="3">
          <reference field="7" count="1" selected="0">
            <x v="16"/>
          </reference>
          <reference field="9" count="1" selected="0">
            <x v="14"/>
          </reference>
          <reference field="13" count="2">
            <x v="2"/>
            <x v="4"/>
          </reference>
        </references>
      </pivotArea>
    </format>
    <format dxfId="1311">
      <pivotArea collapsedLevelsAreSubtotals="1" fieldPosition="0">
        <references count="2">
          <reference field="7" count="1" selected="0">
            <x v="16"/>
          </reference>
          <reference field="9" count="1">
            <x v="18"/>
          </reference>
        </references>
      </pivotArea>
    </format>
    <format dxfId="1310">
      <pivotArea collapsedLevelsAreSubtotals="1" fieldPosition="0">
        <references count="3">
          <reference field="7" count="1" selected="0">
            <x v="16"/>
          </reference>
          <reference field="9" count="1" selected="0">
            <x v="18"/>
          </reference>
          <reference field="13" count="2">
            <x v="1"/>
            <x v="2"/>
          </reference>
        </references>
      </pivotArea>
    </format>
    <format dxfId="1309">
      <pivotArea collapsedLevelsAreSubtotals="1" fieldPosition="0">
        <references count="2">
          <reference field="7" count="1" selected="0">
            <x v="16"/>
          </reference>
          <reference field="9" count="1" defaultSubtotal="1">
            <x v="18"/>
          </reference>
        </references>
      </pivotArea>
    </format>
    <format dxfId="1308">
      <pivotArea dataOnly="0" labelOnly="1" fieldPosition="0">
        <references count="2">
          <reference field="7" count="1" selected="0">
            <x v="16"/>
          </reference>
          <reference field="9" count="1">
            <x v="18"/>
          </reference>
        </references>
      </pivotArea>
    </format>
    <format dxfId="1307">
      <pivotArea dataOnly="0" labelOnly="1" fieldPosition="0">
        <references count="2">
          <reference field="7" count="1" selected="0">
            <x v="16"/>
          </reference>
          <reference field="9" count="1" defaultSubtotal="1">
            <x v="18"/>
          </reference>
        </references>
      </pivotArea>
    </format>
    <format dxfId="1306">
      <pivotArea dataOnly="0" labelOnly="1" fieldPosition="0">
        <references count="3">
          <reference field="7" count="1" selected="0">
            <x v="16"/>
          </reference>
          <reference field="9" count="1" selected="0">
            <x v="18"/>
          </reference>
          <reference field="13" count="2">
            <x v="1"/>
            <x v="2"/>
          </reference>
        </references>
      </pivotArea>
    </format>
    <format dxfId="1305">
      <pivotArea dataOnly="0" labelOnly="1" fieldPosition="0">
        <references count="2">
          <reference field="7" count="1" selected="0">
            <x v="16"/>
          </reference>
          <reference field="9" count="1">
            <x v="31"/>
          </reference>
        </references>
      </pivotArea>
    </format>
    <format dxfId="1304">
      <pivotArea dataOnly="0" labelOnly="1" fieldPosition="0">
        <references count="2">
          <reference field="7" count="1" selected="0">
            <x v="16"/>
          </reference>
          <reference field="9" count="1" defaultSubtotal="1">
            <x v="31"/>
          </reference>
        </references>
      </pivotArea>
    </format>
    <format dxfId="1303">
      <pivotArea dataOnly="0" labelOnly="1" fieldPosition="0">
        <references count="3">
          <reference field="7" count="1" selected="0">
            <x v="16"/>
          </reference>
          <reference field="9" count="1" selected="0">
            <x v="31"/>
          </reference>
          <reference field="13" count="2">
            <x v="1"/>
            <x v="2"/>
          </reference>
        </references>
      </pivotArea>
    </format>
    <format dxfId="1302">
      <pivotArea dataOnly="0" labelOnly="1" fieldPosition="0">
        <references count="2">
          <reference field="7" count="1" selected="0">
            <x v="16"/>
          </reference>
          <reference field="9" count="1">
            <x v="33"/>
          </reference>
        </references>
      </pivotArea>
    </format>
    <format dxfId="1301">
      <pivotArea dataOnly="0" labelOnly="1" fieldPosition="0">
        <references count="2">
          <reference field="7" count="1" selected="0">
            <x v="16"/>
          </reference>
          <reference field="9" count="1" defaultSubtotal="1">
            <x v="33"/>
          </reference>
        </references>
      </pivotArea>
    </format>
    <format dxfId="1300">
      <pivotArea dataOnly="0" labelOnly="1" fieldPosition="0">
        <references count="3">
          <reference field="7" count="1" selected="0">
            <x v="16"/>
          </reference>
          <reference field="9" count="1" selected="0">
            <x v="33"/>
          </reference>
          <reference field="13" count="1">
            <x v="1"/>
          </reference>
        </references>
      </pivotArea>
    </format>
    <format dxfId="1299">
      <pivotArea dataOnly="0" labelOnly="1" fieldPosition="0">
        <references count="2">
          <reference field="7" count="1" selected="0">
            <x v="16"/>
          </reference>
          <reference field="9" count="1">
            <x v="44"/>
          </reference>
        </references>
      </pivotArea>
    </format>
    <format dxfId="1298">
      <pivotArea dataOnly="0" labelOnly="1" fieldPosition="0">
        <references count="2">
          <reference field="7" count="1" selected="0">
            <x v="16"/>
          </reference>
          <reference field="9" count="1" defaultSubtotal="1">
            <x v="44"/>
          </reference>
        </references>
      </pivotArea>
    </format>
    <format dxfId="1297">
      <pivotArea dataOnly="0" labelOnly="1" fieldPosition="0">
        <references count="3">
          <reference field="7" count="1" selected="0">
            <x v="16"/>
          </reference>
          <reference field="9" count="1" selected="0">
            <x v="44"/>
          </reference>
          <reference field="13" count="3">
            <x v="1"/>
            <x v="2"/>
            <x v="4"/>
          </reference>
        </references>
      </pivotArea>
    </format>
    <format dxfId="1296">
      <pivotArea dataOnly="0" labelOnly="1" fieldPosition="0">
        <references count="2">
          <reference field="7" count="1" selected="0">
            <x v="16"/>
          </reference>
          <reference field="9" count="1">
            <x v="54"/>
          </reference>
        </references>
      </pivotArea>
    </format>
    <format dxfId="1295">
      <pivotArea dataOnly="0" labelOnly="1" fieldPosition="0">
        <references count="2">
          <reference field="7" count="1" selected="0">
            <x v="16"/>
          </reference>
          <reference field="9" count="1" defaultSubtotal="1">
            <x v="54"/>
          </reference>
        </references>
      </pivotArea>
    </format>
    <format dxfId="1294">
      <pivotArea dataOnly="0" labelOnly="1" fieldPosition="0">
        <references count="3">
          <reference field="7" count="1" selected="0">
            <x v="16"/>
          </reference>
          <reference field="9" count="1" selected="0">
            <x v="54"/>
          </reference>
          <reference field="13" count="1">
            <x v="2"/>
          </reference>
        </references>
      </pivotArea>
    </format>
    <format dxfId="1293">
      <pivotArea dataOnly="0" labelOnly="1" fieldPosition="0">
        <references count="2">
          <reference field="7" count="1" selected="0">
            <x v="16"/>
          </reference>
          <reference field="9" count="1">
            <x v="60"/>
          </reference>
        </references>
      </pivotArea>
    </format>
    <format dxfId="1292">
      <pivotArea dataOnly="0" labelOnly="1" fieldPosition="0">
        <references count="2">
          <reference field="7" count="1" selected="0">
            <x v="16"/>
          </reference>
          <reference field="9" count="1" defaultSubtotal="1">
            <x v="60"/>
          </reference>
        </references>
      </pivotArea>
    </format>
    <format dxfId="1291">
      <pivotArea dataOnly="0" labelOnly="1" fieldPosition="0">
        <references count="3">
          <reference field="7" count="1" selected="0">
            <x v="16"/>
          </reference>
          <reference field="9" count="1" selected="0">
            <x v="60"/>
          </reference>
          <reference field="13" count="1">
            <x v="2"/>
          </reference>
        </references>
      </pivotArea>
    </format>
    <format dxfId="1290">
      <pivotArea dataOnly="0" labelOnly="1" fieldPosition="0">
        <references count="2">
          <reference field="7" count="1" selected="0">
            <x v="16"/>
          </reference>
          <reference field="9" count="1">
            <x v="65"/>
          </reference>
        </references>
      </pivotArea>
    </format>
    <format dxfId="1289">
      <pivotArea dataOnly="0" labelOnly="1" fieldPosition="0">
        <references count="2">
          <reference field="7" count="1" selected="0">
            <x v="16"/>
          </reference>
          <reference field="9" count="1" defaultSubtotal="1">
            <x v="65"/>
          </reference>
        </references>
      </pivotArea>
    </format>
    <format dxfId="1288">
      <pivotArea dataOnly="0" labelOnly="1" fieldPosition="0">
        <references count="3">
          <reference field="7" count="1" selected="0">
            <x v="16"/>
          </reference>
          <reference field="9" count="1" selected="0">
            <x v="65"/>
          </reference>
          <reference field="13" count="1">
            <x v="1"/>
          </reference>
        </references>
      </pivotArea>
    </format>
    <format dxfId="1287">
      <pivotArea dataOnly="0" labelOnly="1" fieldPosition="0">
        <references count="2">
          <reference field="7" count="1" selected="0">
            <x v="16"/>
          </reference>
          <reference field="9" count="1">
            <x v="69"/>
          </reference>
        </references>
      </pivotArea>
    </format>
    <format dxfId="1286">
      <pivotArea dataOnly="0" labelOnly="1" fieldPosition="0">
        <references count="2">
          <reference field="7" count="1" selected="0">
            <x v="16"/>
          </reference>
          <reference field="9" count="1" defaultSubtotal="1">
            <x v="69"/>
          </reference>
        </references>
      </pivotArea>
    </format>
    <format dxfId="1285">
      <pivotArea dataOnly="0" labelOnly="1" fieldPosition="0">
        <references count="3">
          <reference field="7" count="1" selected="0">
            <x v="16"/>
          </reference>
          <reference field="9" count="1" selected="0">
            <x v="69"/>
          </reference>
          <reference field="13" count="2">
            <x v="2"/>
            <x v="4"/>
          </reference>
        </references>
      </pivotArea>
    </format>
    <format dxfId="1284">
      <pivotArea dataOnly="0" labelOnly="1" fieldPosition="0">
        <references count="2">
          <reference field="7" count="1" selected="0">
            <x v="16"/>
          </reference>
          <reference field="9" count="1">
            <x v="74"/>
          </reference>
        </references>
      </pivotArea>
    </format>
    <format dxfId="1283">
      <pivotArea dataOnly="0" labelOnly="1" fieldPosition="0">
        <references count="3">
          <reference field="7" count="1" selected="0">
            <x v="16"/>
          </reference>
          <reference field="9" count="1" selected="0">
            <x v="74"/>
          </reference>
          <reference field="13" count="2">
            <x v="1"/>
            <x v="4"/>
          </reference>
        </references>
      </pivotArea>
    </format>
    <format dxfId="1282">
      <pivotArea dataOnly="0" labelOnly="1" fieldPosition="0">
        <references count="2">
          <reference field="7" count="1" selected="0">
            <x v="16"/>
          </reference>
          <reference field="9" count="1" defaultSubtotal="1">
            <x v="74"/>
          </reference>
        </references>
      </pivotArea>
    </format>
    <format dxfId="1281">
      <pivotArea dataOnly="0" labelOnly="1" fieldPosition="0">
        <references count="2">
          <reference field="7" count="1" selected="0">
            <x v="16"/>
          </reference>
          <reference field="9" count="1">
            <x v="101"/>
          </reference>
        </references>
      </pivotArea>
    </format>
    <format dxfId="1280">
      <pivotArea dataOnly="0" labelOnly="1" fieldPosition="0">
        <references count="2">
          <reference field="7" count="1" selected="0">
            <x v="16"/>
          </reference>
          <reference field="9" count="1" defaultSubtotal="1">
            <x v="101"/>
          </reference>
        </references>
      </pivotArea>
    </format>
    <format dxfId="1279">
      <pivotArea dataOnly="0" labelOnly="1" fieldPosition="0">
        <references count="3">
          <reference field="7" count="1" selected="0">
            <x v="16"/>
          </reference>
          <reference field="9" count="1" selected="0">
            <x v="101"/>
          </reference>
          <reference field="13" count="2">
            <x v="1"/>
            <x v="2"/>
          </reference>
        </references>
      </pivotArea>
    </format>
    <format dxfId="1278">
      <pivotArea dataOnly="0" labelOnly="1" fieldPosition="0">
        <references count="1">
          <reference field="7" count="1" defaultSubtotal="1">
            <x v="25"/>
          </reference>
        </references>
      </pivotArea>
    </format>
    <format dxfId="1277">
      <pivotArea dataOnly="0" labelOnly="1" fieldPosition="0">
        <references count="2">
          <reference field="7" count="1" selected="0">
            <x v="25"/>
          </reference>
          <reference field="9" count="5">
            <x v="28"/>
            <x v="49"/>
            <x v="84"/>
            <x v="92"/>
            <x v="99"/>
          </reference>
        </references>
      </pivotArea>
    </format>
    <format dxfId="1276">
      <pivotArea dataOnly="0" labelOnly="1" fieldPosition="0">
        <references count="2">
          <reference field="7" count="1" selected="0">
            <x v="25"/>
          </reference>
          <reference field="9" count="5" defaultSubtotal="1">
            <x v="28"/>
            <x v="49"/>
            <x v="84"/>
            <x v="92"/>
            <x v="99"/>
          </reference>
        </references>
      </pivotArea>
    </format>
    <format dxfId="1275">
      <pivotArea dataOnly="0" labelOnly="1" fieldPosition="0">
        <references count="3">
          <reference field="7" count="1" selected="0">
            <x v="25"/>
          </reference>
          <reference field="9" count="1" selected="0">
            <x v="28"/>
          </reference>
          <reference field="13" count="2">
            <x v="1"/>
            <x v="4"/>
          </reference>
        </references>
      </pivotArea>
    </format>
    <format dxfId="1274">
      <pivotArea dataOnly="0" labelOnly="1" fieldPosition="0">
        <references count="3">
          <reference field="7" count="1" selected="0">
            <x v="25"/>
          </reference>
          <reference field="9" count="1" selected="0">
            <x v="49"/>
          </reference>
          <reference field="13" count="2">
            <x v="1"/>
            <x v="4"/>
          </reference>
        </references>
      </pivotArea>
    </format>
    <format dxfId="1273">
      <pivotArea dataOnly="0" labelOnly="1" fieldPosition="0">
        <references count="3">
          <reference field="7" count="1" selected="0">
            <x v="25"/>
          </reference>
          <reference field="9" count="1" selected="0">
            <x v="84"/>
          </reference>
          <reference field="13" count="1">
            <x v="4"/>
          </reference>
        </references>
      </pivotArea>
    </format>
    <format dxfId="1272">
      <pivotArea dataOnly="0" labelOnly="1" fieldPosition="0">
        <references count="3">
          <reference field="7" count="1" selected="0">
            <x v="25"/>
          </reference>
          <reference field="9" count="1" selected="0">
            <x v="92"/>
          </reference>
          <reference field="13" count="1">
            <x v="1"/>
          </reference>
        </references>
      </pivotArea>
    </format>
    <format dxfId="1271">
      <pivotArea dataOnly="0" labelOnly="1" fieldPosition="0">
        <references count="3">
          <reference field="7" count="1" selected="0">
            <x v="25"/>
          </reference>
          <reference field="9" count="1" selected="0">
            <x v="99"/>
          </reference>
          <reference field="13" count="1">
            <x v="1"/>
          </reference>
        </references>
      </pivotArea>
    </format>
    <format dxfId="1270">
      <pivotArea dataOnly="0" labelOnly="1" fieldPosition="0">
        <references count="2">
          <reference field="7" count="1" selected="0">
            <x v="26"/>
          </reference>
          <reference field="9" count="1">
            <x v="35"/>
          </reference>
        </references>
      </pivotArea>
    </format>
    <format dxfId="1269">
      <pivotArea dataOnly="0" labelOnly="1" fieldPosition="0">
        <references count="2">
          <reference field="7" count="1" selected="0">
            <x v="26"/>
          </reference>
          <reference field="9" count="1" defaultSubtotal="1">
            <x v="35"/>
          </reference>
        </references>
      </pivotArea>
    </format>
    <format dxfId="1268">
      <pivotArea dataOnly="0" labelOnly="1" fieldPosition="0">
        <references count="3">
          <reference field="7" count="1" selected="0">
            <x v="26"/>
          </reference>
          <reference field="9" count="1" selected="0">
            <x v="35"/>
          </reference>
          <reference field="13" count="2">
            <x v="1"/>
            <x v="2"/>
          </reference>
        </references>
      </pivotArea>
    </format>
    <format dxfId="1267">
      <pivotArea dataOnly="0" labelOnly="1" fieldPosition="0">
        <references count="2">
          <reference field="7" count="1" selected="0">
            <x v="27"/>
          </reference>
          <reference field="9" count="1">
            <x v="6"/>
          </reference>
        </references>
      </pivotArea>
    </format>
    <format dxfId="1266">
      <pivotArea dataOnly="0" labelOnly="1" fieldPosition="0">
        <references count="3">
          <reference field="7" count="1" selected="0">
            <x v="27"/>
          </reference>
          <reference field="9" count="1" selected="0">
            <x v="6"/>
          </reference>
          <reference field="13" count="3">
            <x v="1"/>
            <x v="2"/>
            <x v="4"/>
          </reference>
        </references>
      </pivotArea>
    </format>
    <format dxfId="1265">
      <pivotArea dataOnly="0" labelOnly="1" fieldPosition="0">
        <references count="1">
          <reference field="7" count="1" defaultSubtotal="1">
            <x v="27"/>
          </reference>
        </references>
      </pivotArea>
    </format>
    <format dxfId="1264">
      <pivotArea dataOnly="0" labelOnly="1" fieldPosition="0">
        <references count="2">
          <reference field="7" count="1" selected="0">
            <x v="27"/>
          </reference>
          <reference field="9" count="5">
            <x v="6"/>
            <x v="11"/>
            <x v="21"/>
            <x v="48"/>
            <x v="57"/>
          </reference>
        </references>
      </pivotArea>
    </format>
    <format dxfId="1263">
      <pivotArea dataOnly="0" labelOnly="1" fieldPosition="0">
        <references count="2">
          <reference field="7" count="1" selected="0">
            <x v="27"/>
          </reference>
          <reference field="9" count="5" defaultSubtotal="1">
            <x v="6"/>
            <x v="11"/>
            <x v="21"/>
            <x v="48"/>
            <x v="57"/>
          </reference>
        </references>
      </pivotArea>
    </format>
    <format dxfId="1262">
      <pivotArea dataOnly="0" labelOnly="1" fieldPosition="0">
        <references count="3">
          <reference field="7" count="1" selected="0">
            <x v="27"/>
          </reference>
          <reference field="9" count="1" selected="0">
            <x v="6"/>
          </reference>
          <reference field="13" count="3">
            <x v="1"/>
            <x v="2"/>
            <x v="4"/>
          </reference>
        </references>
      </pivotArea>
    </format>
    <format dxfId="1261">
      <pivotArea dataOnly="0" labelOnly="1" fieldPosition="0">
        <references count="3">
          <reference field="7" count="1" selected="0">
            <x v="27"/>
          </reference>
          <reference field="9" count="1" selected="0">
            <x v="11"/>
          </reference>
          <reference field="13" count="1">
            <x v="2"/>
          </reference>
        </references>
      </pivotArea>
    </format>
    <format dxfId="1260">
      <pivotArea dataOnly="0" labelOnly="1" fieldPosition="0">
        <references count="3">
          <reference field="7" count="1" selected="0">
            <x v="27"/>
          </reference>
          <reference field="9" count="1" selected="0">
            <x v="21"/>
          </reference>
          <reference field="13" count="1">
            <x v="2"/>
          </reference>
        </references>
      </pivotArea>
    </format>
    <format dxfId="1259">
      <pivotArea dataOnly="0" labelOnly="1" fieldPosition="0">
        <references count="3">
          <reference field="7" count="1" selected="0">
            <x v="27"/>
          </reference>
          <reference field="9" count="1" selected="0">
            <x v="48"/>
          </reference>
          <reference field="13" count="1">
            <x v="2"/>
          </reference>
        </references>
      </pivotArea>
    </format>
    <format dxfId="1258">
      <pivotArea dataOnly="0" labelOnly="1" fieldPosition="0">
        <references count="3">
          <reference field="7" count="1" selected="0">
            <x v="27"/>
          </reference>
          <reference field="9" count="1" selected="0">
            <x v="57"/>
          </reference>
          <reference field="13" count="1">
            <x v="2"/>
          </reference>
        </references>
      </pivotArea>
    </format>
    <format dxfId="1257">
      <pivotArea dataOnly="0" labelOnly="1" fieldPosition="0">
        <references count="1">
          <reference field="7" count="1" defaultSubtotal="1">
            <x v="28"/>
          </reference>
        </references>
      </pivotArea>
    </format>
    <format dxfId="1256">
      <pivotArea dataOnly="0" labelOnly="1" fieldPosition="0">
        <references count="2">
          <reference field="7" count="1" selected="0">
            <x v="28"/>
          </reference>
          <reference field="9" count="10">
            <x v="7"/>
            <x v="12"/>
            <x v="16"/>
            <x v="22"/>
            <x v="24"/>
            <x v="51"/>
            <x v="59"/>
            <x v="62"/>
            <x v="63"/>
            <x v="95"/>
          </reference>
        </references>
      </pivotArea>
    </format>
    <format dxfId="1255">
      <pivotArea dataOnly="0" labelOnly="1" fieldPosition="0">
        <references count="2">
          <reference field="7" count="1" selected="0">
            <x v="28"/>
          </reference>
          <reference field="9" count="10" defaultSubtotal="1">
            <x v="7"/>
            <x v="12"/>
            <x v="16"/>
            <x v="22"/>
            <x v="24"/>
            <x v="51"/>
            <x v="59"/>
            <x v="62"/>
            <x v="63"/>
            <x v="95"/>
          </reference>
        </references>
      </pivotArea>
    </format>
    <format dxfId="1254">
      <pivotArea dataOnly="0" labelOnly="1" fieldPosition="0">
        <references count="3">
          <reference field="7" count="1" selected="0">
            <x v="28"/>
          </reference>
          <reference field="9" count="1" selected="0">
            <x v="7"/>
          </reference>
          <reference field="13" count="2">
            <x v="1"/>
            <x v="4"/>
          </reference>
        </references>
      </pivotArea>
    </format>
    <format dxfId="1253">
      <pivotArea dataOnly="0" labelOnly="1" fieldPosition="0">
        <references count="3">
          <reference field="7" count="1" selected="0">
            <x v="28"/>
          </reference>
          <reference field="9" count="1" selected="0">
            <x v="12"/>
          </reference>
          <reference field="13" count="1">
            <x v="1"/>
          </reference>
        </references>
      </pivotArea>
    </format>
    <format dxfId="1252">
      <pivotArea dataOnly="0" labelOnly="1" fieldPosition="0">
        <references count="3">
          <reference field="7" count="1" selected="0">
            <x v="28"/>
          </reference>
          <reference field="9" count="1" selected="0">
            <x v="16"/>
          </reference>
          <reference field="13" count="2">
            <x v="1"/>
            <x v="4"/>
          </reference>
        </references>
      </pivotArea>
    </format>
    <format dxfId="1251">
      <pivotArea dataOnly="0" labelOnly="1" fieldPosition="0">
        <references count="3">
          <reference field="7" count="1" selected="0">
            <x v="28"/>
          </reference>
          <reference field="9" count="1" selected="0">
            <x v="22"/>
          </reference>
          <reference field="13" count="2">
            <x v="1"/>
            <x v="2"/>
          </reference>
        </references>
      </pivotArea>
    </format>
    <format dxfId="1250">
      <pivotArea dataOnly="0" labelOnly="1" fieldPosition="0">
        <references count="3">
          <reference field="7" count="1" selected="0">
            <x v="28"/>
          </reference>
          <reference field="9" count="1" selected="0">
            <x v="24"/>
          </reference>
          <reference field="13" count="2">
            <x v="1"/>
            <x v="2"/>
          </reference>
        </references>
      </pivotArea>
    </format>
    <format dxfId="1249">
      <pivotArea dataOnly="0" labelOnly="1" fieldPosition="0">
        <references count="3">
          <reference field="7" count="1" selected="0">
            <x v="28"/>
          </reference>
          <reference field="9" count="1" selected="0">
            <x v="51"/>
          </reference>
          <reference field="13" count="1">
            <x v="1"/>
          </reference>
        </references>
      </pivotArea>
    </format>
    <format dxfId="1248">
      <pivotArea dataOnly="0" labelOnly="1" fieldPosition="0">
        <references count="3">
          <reference field="7" count="1" selected="0">
            <x v="28"/>
          </reference>
          <reference field="9" count="1" selected="0">
            <x v="59"/>
          </reference>
          <reference field="13" count="1">
            <x v="1"/>
          </reference>
        </references>
      </pivotArea>
    </format>
    <format dxfId="1247">
      <pivotArea dataOnly="0" labelOnly="1" fieldPosition="0">
        <references count="3">
          <reference field="7" count="1" selected="0">
            <x v="28"/>
          </reference>
          <reference field="9" count="1" selected="0">
            <x v="62"/>
          </reference>
          <reference field="13" count="1">
            <x v="1"/>
          </reference>
        </references>
      </pivotArea>
    </format>
    <format dxfId="1246">
      <pivotArea dataOnly="0" labelOnly="1" fieldPosition="0">
        <references count="3">
          <reference field="7" count="1" selected="0">
            <x v="28"/>
          </reference>
          <reference field="9" count="1" selected="0">
            <x v="63"/>
          </reference>
          <reference field="13" count="1">
            <x v="1"/>
          </reference>
        </references>
      </pivotArea>
    </format>
    <format dxfId="1245">
      <pivotArea dataOnly="0" labelOnly="1" fieldPosition="0">
        <references count="3">
          <reference field="7" count="1" selected="0">
            <x v="28"/>
          </reference>
          <reference field="9" count="1" selected="0">
            <x v="95"/>
          </reference>
          <reference field="13" count="1">
            <x v="1"/>
          </reference>
        </references>
      </pivotArea>
    </format>
    <format dxfId="1244">
      <pivotArea dataOnly="0" labelOnly="1" fieldPosition="0">
        <references count="2">
          <reference field="7" count="1" selected="0">
            <x v="35"/>
          </reference>
          <reference field="9" count="2">
            <x v="36"/>
            <x v="90"/>
          </reference>
        </references>
      </pivotArea>
    </format>
    <format dxfId="1243">
      <pivotArea dataOnly="0" labelOnly="1" fieldPosition="0">
        <references count="2">
          <reference field="7" count="1" selected="0">
            <x v="35"/>
          </reference>
          <reference field="9" count="2" defaultSubtotal="1">
            <x v="36"/>
            <x v="90"/>
          </reference>
        </references>
      </pivotArea>
    </format>
    <format dxfId="1242">
      <pivotArea dataOnly="0" labelOnly="1" fieldPosition="0">
        <references count="3">
          <reference field="7" count="1" selected="0">
            <x v="35"/>
          </reference>
          <reference field="9" count="1" selected="0">
            <x v="36"/>
          </reference>
          <reference field="13" count="1">
            <x v="1"/>
          </reference>
        </references>
      </pivotArea>
    </format>
    <format dxfId="1241">
      <pivotArea dataOnly="0" labelOnly="1" fieldPosition="0">
        <references count="3">
          <reference field="7" count="1" selected="0">
            <x v="35"/>
          </reference>
          <reference field="9" count="1" selected="0">
            <x v="90"/>
          </reference>
          <reference field="13" count="1">
            <x v="1"/>
          </reference>
        </references>
      </pivotArea>
    </format>
    <format dxfId="1240">
      <pivotArea dataOnly="0" labelOnly="1" fieldPosition="0">
        <references count="2">
          <reference field="7" count="1" selected="0">
            <x v="42"/>
          </reference>
          <reference field="9" count="1">
            <x v="20"/>
          </reference>
        </references>
      </pivotArea>
    </format>
    <format dxfId="1239">
      <pivotArea dataOnly="0" labelOnly="1" fieldPosition="0">
        <references count="2">
          <reference field="7" count="1" selected="0">
            <x v="42"/>
          </reference>
          <reference field="9" count="1" defaultSubtotal="1">
            <x v="20"/>
          </reference>
        </references>
      </pivotArea>
    </format>
    <format dxfId="1238">
      <pivotArea dataOnly="0" labelOnly="1" fieldPosition="0">
        <references count="3">
          <reference field="7" count="1" selected="0">
            <x v="42"/>
          </reference>
          <reference field="9" count="1" selected="0">
            <x v="20"/>
          </reference>
          <reference field="13" count="1">
            <x v="1"/>
          </reference>
        </references>
      </pivotArea>
    </format>
    <format dxfId="1237">
      <pivotArea dataOnly="0" labelOnly="1" fieldPosition="0">
        <references count="2">
          <reference field="7" count="1" selected="0">
            <x v="42"/>
          </reference>
          <reference field="9" count="1">
            <x v="39"/>
          </reference>
        </references>
      </pivotArea>
    </format>
    <format dxfId="1236">
      <pivotArea dataOnly="0" labelOnly="1" fieldPosition="0">
        <references count="2">
          <reference field="7" count="1" selected="0">
            <x v="42"/>
          </reference>
          <reference field="9" count="1" defaultSubtotal="1">
            <x v="39"/>
          </reference>
        </references>
      </pivotArea>
    </format>
    <format dxfId="1235">
      <pivotArea dataOnly="0" labelOnly="1" fieldPosition="0">
        <references count="3">
          <reference field="7" count="1" selected="0">
            <x v="42"/>
          </reference>
          <reference field="9" count="1" selected="0">
            <x v="39"/>
          </reference>
          <reference field="13" count="2">
            <x v="1"/>
            <x v="2"/>
          </reference>
        </references>
      </pivotArea>
    </format>
    <format dxfId="1234">
      <pivotArea dataOnly="0" labelOnly="1" fieldPosition="0">
        <references count="2">
          <reference field="7" count="1" selected="0">
            <x v="42"/>
          </reference>
          <reference field="9" count="1">
            <x v="80"/>
          </reference>
        </references>
      </pivotArea>
    </format>
    <format dxfId="1233">
      <pivotArea dataOnly="0" labelOnly="1" fieldPosition="0">
        <references count="3">
          <reference field="7" count="1" selected="0">
            <x v="42"/>
          </reference>
          <reference field="9" count="1" selected="0">
            <x v="80"/>
          </reference>
          <reference field="13" count="2">
            <x v="1"/>
            <x v="3"/>
          </reference>
        </references>
      </pivotArea>
    </format>
    <format dxfId="1232">
      <pivotArea dataOnly="0" labelOnly="1" fieldPosition="0">
        <references count="2">
          <reference field="7" count="1" selected="0">
            <x v="46"/>
          </reference>
          <reference field="9" count="1">
            <x v="39"/>
          </reference>
        </references>
      </pivotArea>
    </format>
    <format dxfId="1231">
      <pivotArea dataOnly="0" labelOnly="1" fieldPosition="0">
        <references count="2">
          <reference field="7" count="1" selected="0">
            <x v="46"/>
          </reference>
          <reference field="9" count="1" defaultSubtotal="1">
            <x v="39"/>
          </reference>
        </references>
      </pivotArea>
    </format>
    <format dxfId="1230">
      <pivotArea dataOnly="0" labelOnly="1" fieldPosition="0">
        <references count="3">
          <reference field="7" count="1" selected="0">
            <x v="46"/>
          </reference>
          <reference field="9" count="1" selected="0">
            <x v="39"/>
          </reference>
          <reference field="13" count="1">
            <x v="1"/>
          </reference>
        </references>
      </pivotArea>
    </format>
    <format dxfId="1229">
      <pivotArea dataOnly="0" labelOnly="1" fieldPosition="0">
        <references count="2">
          <reference field="7" count="1" selected="0">
            <x v="46"/>
          </reference>
          <reference field="9" count="1">
            <x v="39"/>
          </reference>
        </references>
      </pivotArea>
    </format>
    <format dxfId="1228">
      <pivotArea dataOnly="0" labelOnly="1" fieldPosition="0">
        <references count="2">
          <reference field="7" count="1" selected="0">
            <x v="46"/>
          </reference>
          <reference field="9" count="1" defaultSubtotal="1">
            <x v="39"/>
          </reference>
        </references>
      </pivotArea>
    </format>
    <format dxfId="1227">
      <pivotArea dataOnly="0" labelOnly="1" fieldPosition="0">
        <references count="3">
          <reference field="7" count="1" selected="0">
            <x v="46"/>
          </reference>
          <reference field="9" count="1" selected="0">
            <x v="39"/>
          </reference>
          <reference field="13" count="1">
            <x v="1"/>
          </reference>
        </references>
      </pivotArea>
    </format>
    <format dxfId="1226">
      <pivotArea dataOnly="0" labelOnly="1" fieldPosition="0">
        <references count="2">
          <reference field="7" count="1" selected="0">
            <x v="47"/>
          </reference>
          <reference field="9" count="1">
            <x v="35"/>
          </reference>
        </references>
      </pivotArea>
    </format>
    <format dxfId="1225">
      <pivotArea dataOnly="0" labelOnly="1" fieldPosition="0">
        <references count="2">
          <reference field="7" count="1" selected="0">
            <x v="47"/>
          </reference>
          <reference field="9" count="1" defaultSubtotal="1">
            <x v="35"/>
          </reference>
        </references>
      </pivotArea>
    </format>
    <format dxfId="1224">
      <pivotArea dataOnly="0" labelOnly="1" fieldPosition="0">
        <references count="3">
          <reference field="7" count="1" selected="0">
            <x v="47"/>
          </reference>
          <reference field="9" count="1" selected="0">
            <x v="35"/>
          </reference>
          <reference field="13" count="2">
            <x v="1"/>
            <x v="2"/>
          </reference>
        </references>
      </pivotArea>
    </format>
    <format dxfId="1223">
      <pivotArea dataOnly="0" labelOnly="1" fieldPosition="0">
        <references count="2">
          <reference field="7" count="1" selected="0">
            <x v="51"/>
          </reference>
          <reference field="9" count="1">
            <x v="39"/>
          </reference>
        </references>
      </pivotArea>
    </format>
    <format dxfId="1222">
      <pivotArea dataOnly="0" labelOnly="1" fieldPosition="0">
        <references count="2">
          <reference field="7" count="1" selected="0">
            <x v="51"/>
          </reference>
          <reference field="9" count="1" defaultSubtotal="1">
            <x v="39"/>
          </reference>
        </references>
      </pivotArea>
    </format>
    <format dxfId="1221">
      <pivotArea dataOnly="0" labelOnly="1" fieldPosition="0">
        <references count="3">
          <reference field="7" count="1" selected="0">
            <x v="51"/>
          </reference>
          <reference field="9" count="1" selected="0">
            <x v="39"/>
          </reference>
          <reference field="13" count="2">
            <x v="1"/>
            <x v="2"/>
          </reference>
        </references>
      </pivotArea>
    </format>
    <format dxfId="1220">
      <pivotArea dataOnly="0" labelOnly="1" fieldPosition="0">
        <references count="2">
          <reference field="7" count="1" selected="0">
            <x v="49"/>
          </reference>
          <reference field="9" count="1">
            <x v="3"/>
          </reference>
        </references>
      </pivotArea>
    </format>
    <format dxfId="1219">
      <pivotArea dataOnly="0" labelOnly="1" fieldPosition="0">
        <references count="2">
          <reference field="7" count="1" selected="0">
            <x v="49"/>
          </reference>
          <reference field="9" count="1" defaultSubtotal="1">
            <x v="3"/>
          </reference>
        </references>
      </pivotArea>
    </format>
    <format dxfId="1218">
      <pivotArea dataOnly="0" labelOnly="1" fieldPosition="0">
        <references count="3">
          <reference field="7" count="1" selected="0">
            <x v="49"/>
          </reference>
          <reference field="9" count="1" selected="0">
            <x v="3"/>
          </reference>
          <reference field="13" count="3">
            <x v="1"/>
            <x v="2"/>
            <x v="4"/>
          </reference>
        </references>
      </pivotArea>
    </format>
    <format dxfId="1217">
      <pivotArea collapsedLevelsAreSubtotals="1" fieldPosition="0">
        <references count="2">
          <reference field="7" count="1" selected="0">
            <x v="49"/>
          </reference>
          <reference field="9" count="1">
            <x v="32"/>
          </reference>
        </references>
      </pivotArea>
    </format>
    <format dxfId="1216">
      <pivotArea collapsedLevelsAreSubtotals="1" fieldPosition="0">
        <references count="3">
          <reference field="7" count="1" selected="0">
            <x v="49"/>
          </reference>
          <reference field="9" count="1" selected="0">
            <x v="32"/>
          </reference>
          <reference field="13" count="2">
            <x v="1"/>
            <x v="4"/>
          </reference>
        </references>
      </pivotArea>
    </format>
    <format dxfId="1215">
      <pivotArea collapsedLevelsAreSubtotals="1" fieldPosition="0">
        <references count="2">
          <reference field="7" count="1" selected="0">
            <x v="49"/>
          </reference>
          <reference field="9" count="1" defaultSubtotal="1">
            <x v="32"/>
          </reference>
        </references>
      </pivotArea>
    </format>
    <format dxfId="1214">
      <pivotArea dataOnly="0" labelOnly="1" fieldPosition="0">
        <references count="2">
          <reference field="7" count="1" selected="0">
            <x v="49"/>
          </reference>
          <reference field="9" count="1">
            <x v="32"/>
          </reference>
        </references>
      </pivotArea>
    </format>
    <format dxfId="1213">
      <pivotArea dataOnly="0" labelOnly="1" fieldPosition="0">
        <references count="2">
          <reference field="7" count="1" selected="0">
            <x v="49"/>
          </reference>
          <reference field="9" count="1" defaultSubtotal="1">
            <x v="32"/>
          </reference>
        </references>
      </pivotArea>
    </format>
    <format dxfId="1212">
      <pivotArea dataOnly="0" labelOnly="1" fieldPosition="0">
        <references count="3">
          <reference field="7" count="1" selected="0">
            <x v="49"/>
          </reference>
          <reference field="9" count="1" selected="0">
            <x v="32"/>
          </reference>
          <reference field="13" count="2">
            <x v="1"/>
            <x v="4"/>
          </reference>
        </references>
      </pivotArea>
    </format>
    <format dxfId="1211">
      <pivotArea dataOnly="0" labelOnly="1" fieldPosition="0">
        <references count="2">
          <reference field="7" count="1" selected="0">
            <x v="49"/>
          </reference>
          <reference field="9" count="1">
            <x v="40"/>
          </reference>
        </references>
      </pivotArea>
    </format>
    <format dxfId="1210">
      <pivotArea dataOnly="0" labelOnly="1" fieldPosition="0">
        <references count="2">
          <reference field="7" count="1" selected="0">
            <x v="49"/>
          </reference>
          <reference field="9" count="1" defaultSubtotal="1">
            <x v="40"/>
          </reference>
        </references>
      </pivotArea>
    </format>
    <format dxfId="1209">
      <pivotArea dataOnly="0" labelOnly="1" fieldPosition="0">
        <references count="3">
          <reference field="7" count="1" selected="0">
            <x v="49"/>
          </reference>
          <reference field="9" count="1" selected="0">
            <x v="40"/>
          </reference>
          <reference field="13" count="1">
            <x v="1"/>
          </reference>
        </references>
      </pivotArea>
    </format>
    <format dxfId="1208">
      <pivotArea dataOnly="0" labelOnly="1" fieldPosition="0">
        <references count="2">
          <reference field="7" count="1" selected="0">
            <x v="49"/>
          </reference>
          <reference field="9" count="1">
            <x v="47"/>
          </reference>
        </references>
      </pivotArea>
    </format>
    <format dxfId="1207">
      <pivotArea dataOnly="0" labelOnly="1" fieldPosition="0">
        <references count="2">
          <reference field="7" count="1" selected="0">
            <x v="49"/>
          </reference>
          <reference field="9" count="1" defaultSubtotal="1">
            <x v="47"/>
          </reference>
        </references>
      </pivotArea>
    </format>
    <format dxfId="1206">
      <pivotArea dataOnly="0" labelOnly="1" fieldPosition="0">
        <references count="3">
          <reference field="7" count="1" selected="0">
            <x v="49"/>
          </reference>
          <reference field="9" count="1" selected="0">
            <x v="47"/>
          </reference>
          <reference field="13" count="1">
            <x v="1"/>
          </reference>
        </references>
      </pivotArea>
    </format>
    <format dxfId="1205">
      <pivotArea dataOnly="0" labelOnly="1" fieldPosition="0">
        <references count="2">
          <reference field="7" count="1" selected="0">
            <x v="49"/>
          </reference>
          <reference field="9" count="1">
            <x v="50"/>
          </reference>
        </references>
      </pivotArea>
    </format>
    <format dxfId="1204">
      <pivotArea dataOnly="0" labelOnly="1" fieldPosition="0">
        <references count="2">
          <reference field="7" count="1" selected="0">
            <x v="49"/>
          </reference>
          <reference field="9" count="1" defaultSubtotal="1">
            <x v="50"/>
          </reference>
        </references>
      </pivotArea>
    </format>
    <format dxfId="1203">
      <pivotArea dataOnly="0" labelOnly="1" fieldPosition="0">
        <references count="3">
          <reference field="7" count="1" selected="0">
            <x v="49"/>
          </reference>
          <reference field="9" count="1" selected="0">
            <x v="50"/>
          </reference>
          <reference field="13" count="2">
            <x v="1"/>
            <x v="4"/>
          </reference>
        </references>
      </pivotArea>
    </format>
    <format dxfId="1202">
      <pivotArea dataOnly="0" labelOnly="1" fieldPosition="0">
        <references count="2">
          <reference field="7" count="1" selected="0">
            <x v="49"/>
          </reference>
          <reference field="9" count="1">
            <x v="52"/>
          </reference>
        </references>
      </pivotArea>
    </format>
    <format dxfId="1201">
      <pivotArea dataOnly="0" labelOnly="1" fieldPosition="0">
        <references count="2">
          <reference field="7" count="1" selected="0">
            <x v="49"/>
          </reference>
          <reference field="9" count="1" defaultSubtotal="1">
            <x v="52"/>
          </reference>
        </references>
      </pivotArea>
    </format>
    <format dxfId="1200">
      <pivotArea dataOnly="0" labelOnly="1" fieldPosition="0">
        <references count="3">
          <reference field="7" count="1" selected="0">
            <x v="49"/>
          </reference>
          <reference field="9" count="1" selected="0">
            <x v="52"/>
          </reference>
          <reference field="13" count="2">
            <x v="1"/>
            <x v="4"/>
          </reference>
        </references>
      </pivotArea>
    </format>
    <format dxfId="1199">
      <pivotArea dataOnly="0" labelOnly="1" fieldPosition="0">
        <references count="2">
          <reference field="7" count="1" selected="0">
            <x v="49"/>
          </reference>
          <reference field="9" count="1">
            <x v="75"/>
          </reference>
        </references>
      </pivotArea>
    </format>
    <format dxfId="1198">
      <pivotArea dataOnly="0" labelOnly="1" fieldPosition="0">
        <references count="2">
          <reference field="7" count="1" selected="0">
            <x v="49"/>
          </reference>
          <reference field="9" count="1" defaultSubtotal="1">
            <x v="75"/>
          </reference>
        </references>
      </pivotArea>
    </format>
    <format dxfId="1197">
      <pivotArea dataOnly="0" labelOnly="1" fieldPosition="0">
        <references count="3">
          <reference field="7" count="1" selected="0">
            <x v="49"/>
          </reference>
          <reference field="9" count="1" selected="0">
            <x v="75"/>
          </reference>
          <reference field="13" count="1">
            <x v="2"/>
          </reference>
        </references>
      </pivotArea>
    </format>
    <format dxfId="1196">
      <pivotArea dataOnly="0" labelOnly="1" fieldPosition="0">
        <references count="2">
          <reference field="7" count="1" selected="0">
            <x v="49"/>
          </reference>
          <reference field="9" count="1">
            <x v="77"/>
          </reference>
        </references>
      </pivotArea>
    </format>
    <format dxfId="1195">
      <pivotArea dataOnly="0" labelOnly="1" fieldPosition="0">
        <references count="2">
          <reference field="7" count="1" selected="0">
            <x v="49"/>
          </reference>
          <reference field="9" count="1" defaultSubtotal="1">
            <x v="77"/>
          </reference>
        </references>
      </pivotArea>
    </format>
    <format dxfId="1194">
      <pivotArea dataOnly="0" labelOnly="1" fieldPosition="0">
        <references count="3">
          <reference field="7" count="1" selected="0">
            <x v="49"/>
          </reference>
          <reference field="9" count="1" selected="0">
            <x v="77"/>
          </reference>
          <reference field="13" count="2">
            <x v="1"/>
            <x v="4"/>
          </reference>
        </references>
      </pivotArea>
    </format>
    <format dxfId="1193">
      <pivotArea dataOnly="0" labelOnly="1" fieldPosition="0">
        <references count="2">
          <reference field="7" count="1" selected="0">
            <x v="49"/>
          </reference>
          <reference field="9" count="1">
            <x v="83"/>
          </reference>
        </references>
      </pivotArea>
    </format>
    <format dxfId="1192">
      <pivotArea dataOnly="0" labelOnly="1" fieldPosition="0">
        <references count="2">
          <reference field="7" count="1" selected="0">
            <x v="49"/>
          </reference>
          <reference field="9" count="1" defaultSubtotal="1">
            <x v="83"/>
          </reference>
        </references>
      </pivotArea>
    </format>
    <format dxfId="1191">
      <pivotArea dataOnly="0" labelOnly="1" fieldPosition="0">
        <references count="3">
          <reference field="7" count="1" selected="0">
            <x v="49"/>
          </reference>
          <reference field="9" count="1" selected="0">
            <x v="83"/>
          </reference>
          <reference field="13" count="1">
            <x v="1"/>
          </reference>
        </references>
      </pivotArea>
    </format>
    <format dxfId="1190">
      <pivotArea dataOnly="0" labelOnly="1" fieldPosition="0">
        <references count="2">
          <reference field="7" count="1" selected="0">
            <x v="49"/>
          </reference>
          <reference field="9" count="1">
            <x v="88"/>
          </reference>
        </references>
      </pivotArea>
    </format>
    <format dxfId="1189">
      <pivotArea dataOnly="0" labelOnly="1" fieldPosition="0">
        <references count="2">
          <reference field="7" count="1" selected="0">
            <x v="49"/>
          </reference>
          <reference field="9" count="1" defaultSubtotal="1">
            <x v="88"/>
          </reference>
        </references>
      </pivotArea>
    </format>
    <format dxfId="1188">
      <pivotArea dataOnly="0" labelOnly="1" fieldPosition="0">
        <references count="3">
          <reference field="7" count="1" selected="0">
            <x v="49"/>
          </reference>
          <reference field="9" count="1" selected="0">
            <x v="88"/>
          </reference>
          <reference field="13" count="1">
            <x v="1"/>
          </reference>
        </references>
      </pivotArea>
    </format>
    <format dxfId="1187">
      <pivotArea dataOnly="0" labelOnly="1" fieldPosition="0">
        <references count="2">
          <reference field="7" count="1" selected="0">
            <x v="49"/>
          </reference>
          <reference field="9" count="1">
            <x v="97"/>
          </reference>
        </references>
      </pivotArea>
    </format>
    <format dxfId="1186">
      <pivotArea dataOnly="0" labelOnly="1" fieldPosition="0">
        <references count="2">
          <reference field="7" count="1" selected="0">
            <x v="49"/>
          </reference>
          <reference field="9" count="1" defaultSubtotal="1">
            <x v="97"/>
          </reference>
        </references>
      </pivotArea>
    </format>
    <format dxfId="1185">
      <pivotArea dataOnly="0" labelOnly="1" fieldPosition="0">
        <references count="3">
          <reference field="7" count="1" selected="0">
            <x v="49"/>
          </reference>
          <reference field="9" count="1" selected="0">
            <x v="97"/>
          </reference>
          <reference field="13" count="1">
            <x v="4"/>
          </reference>
        </references>
      </pivotArea>
    </format>
  </formats>
  <pivotTableStyleInfo name="PivotStyleLight16" showRowHeaders="1" showColHeaders="1" showLastColumn="1"/>
  <extLst xmlns="http://schemas.openxmlformats.org/spreadsheetml/2006/main">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 xr10:uid="{00000000-0013-0000-FFFF-FFFF01000000}" sourceName="Internal / External">
  <pivotTables>
    <pivotTable tabId="49" name="PivotTable1"/>
  </pivotTables>
  <data>
    <tabular pivotCacheId="1">
      <items count="3">
        <i x="1"/>
        <i x="0"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_RANK" xr10:uid="{00000000-0013-0000-FFFF-FFFF02000000}" sourceName="CONDITION RANK">
  <pivotTables>
    <pivotTable tabId="49" name="PivotTable3"/>
  </pivotTables>
  <data>
    <tabular pivotCacheId="1">
      <items count="5">
        <i x="0"/>
        <i x="1" s="1"/>
        <i x="3" s="1"/>
        <i x="4" nd="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1" xr10:uid="{00000000-0013-0000-FFFF-FFFF03000000}" sourceName="Internal / External">
  <pivotTables>
    <pivotTable tabId="49" name="PivotTable3"/>
  </pivotTables>
  <data>
    <tabular pivotCacheId="1">
      <items count="3">
        <i x="1"/>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rnal / External" xr10:uid="{00000000-0014-0000-FFFF-FFFF01000000}" cache="Slicer_Internal___External" caption="Internal / External" rowHeight="241300"/>
  <slicer name="CONDITION RANK" xr10:uid="{00000000-0014-0000-FFFF-FFFF02000000}" cache="Slicer_CONDITION_RANK" caption="CONDITION RANK" rowHeight="234950"/>
  <slicer name="Internal / External 1" xr10:uid="{00000000-0014-0000-FFFF-FFFF03000000}" cache="Slicer_Internal___External1" caption="Internal / External"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printerSettings" Target="../printerSettings/printerSettings1.bin" /><Relationship Id="rId1" Type="http://schemas.openxmlformats.org/officeDocument/2006/relationships/pivotTable" Target="/xl/pivotTables/pivotTable1.xml" /><Relationship Id="rId2" Type="http://schemas.openxmlformats.org/officeDocument/2006/relationships/pivotTable" Target="/xl/pivotTables/pivotTable2.xml" /><Relationship Id="rId5" Type="http://schemas.microsoft.com/office/2007/relationships/slicer" Target="../slicers/slicer1.xml" /><Relationship Id="rId4" Type="http://schemas.openxmlformats.org/officeDocument/2006/relationships/drawing" Target="/xl/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hyperlink" Target="http://www.washroomcubicles.co.uk/healthcare-ips-panel-system/" TargetMode="Externa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2" Type="http://schemas.openxmlformats.org/officeDocument/2006/relationships/vmlDrawing" Target="/xl/drawings/vmlDrawing2.vml" /><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2" Type="http://schemas.openxmlformats.org/officeDocument/2006/relationships/vmlDrawing" Target="/xl/drawings/vmlDrawing3.vml" /><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2:AM622"/>
  <sheetViews>
    <sheetView topLeftCell="B1" zoomScale="55" view="normal" workbookViewId="0">
      <pane ySplit="3" topLeftCell="A4" activePane="bottomLeft" state="frozen"/>
      <selection pane="bottomLeft" activeCell="A48" sqref="A48"/>
    </sheetView>
  </sheetViews>
  <sheetFormatPr defaultRowHeight="14.4" baseColWidth="0"/>
  <cols>
    <col min="1" max="1" width="93.41796875" bestFit="1" customWidth="1"/>
    <col min="2" max="2" width="37.41796875" bestFit="1" customWidth="1"/>
    <col min="3" max="3" width="78.5703125" bestFit="1" customWidth="1"/>
    <col min="4" max="4" width="30.140625" bestFit="1" customWidth="1"/>
    <col min="5" max="7" width="31.41796875" bestFit="1" customWidth="1"/>
    <col min="8" max="8" width="31.84765625" bestFit="1" customWidth="1"/>
    <col min="9" max="9" width="18" bestFit="1" customWidth="1"/>
    <col min="15" max="15" width="81.5703125" bestFit="1" customWidth="1"/>
    <col min="16" max="16" width="44" bestFit="1" customWidth="1"/>
    <col min="17" max="17" width="48" bestFit="1" customWidth="1"/>
    <col min="18" max="19" width="23.5703125" bestFit="1" customWidth="1"/>
  </cols>
  <sheetData>
    <row r="2" spans="15:15">
      <c r="O2" s="136" t="s">
        <v>409</v>
      </c>
    </row>
    <row r="3" spans="1:19" s="2" customFormat="1">
      <c r="A3" s="134" t="s">
        <v>396</v>
      </c>
      <c r="B3" t="s">
        <v>401</v>
      </c>
      <c r="C3" s="2" t="s">
        <v>399</v>
      </c>
      <c r="D3" s="2" t="s">
        <v>404</v>
      </c>
      <c r="E3" s="2" t="s">
        <v>405</v>
      </c>
      <c r="F3" s="2" t="s">
        <v>406</v>
      </c>
      <c r="G3" s="2" t="s">
        <v>407</v>
      </c>
      <c r="H3" s="2" t="s">
        <v>408</v>
      </c>
      <c r="I3" s="2" t="s">
        <v>400</v>
      </c>
      <c r="O3" s="135" t="s">
        <v>396</v>
      </c>
      <c r="P3" s="2" t="s">
        <v>494</v>
      </c>
      <c r="Q3" s="2" t="s">
        <v>495</v>
      </c>
      <c r="R3"/>
      <c r="S3"/>
    </row>
    <row r="4" spans="1:17" s="145" customFormat="1">
      <c r="A4" s="128" t="s">
        <v>301</v>
      </c>
      <c r="B4" s="130"/>
      <c r="C4" s="130"/>
      <c r="D4" s="130"/>
      <c r="E4" s="130"/>
      <c r="F4" s="130"/>
      <c r="G4" s="130"/>
      <c r="H4" s="130"/>
      <c r="I4" s="130"/>
      <c r="O4" s="128" t="s">
        <v>34</v>
      </c>
      <c r="P4" s="142"/>
      <c r="Q4" s="142"/>
    </row>
    <row r="5" spans="1:39">
      <c r="A5" s="129" t="s">
        <v>306</v>
      </c>
      <c r="B5" s="130"/>
      <c r="C5" s="130"/>
      <c r="D5" s="130"/>
      <c r="E5" s="130"/>
      <c r="F5" s="130"/>
      <c r="G5" s="130"/>
      <c r="H5" s="130"/>
      <c r="I5" s="130"/>
      <c r="O5" s="129" t="s">
        <v>378</v>
      </c>
      <c r="P5" s="142"/>
      <c r="Q5" s="142"/>
      <c r="R5" s="46"/>
      <c r="S5" s="46"/>
      <c r="T5" s="46"/>
      <c r="U5" s="46"/>
      <c r="V5" s="46"/>
      <c r="W5" s="46"/>
      <c r="X5" s="46"/>
      <c r="Y5" s="46"/>
      <c r="Z5" s="46"/>
      <c r="AA5" s="46"/>
      <c r="AB5" s="46"/>
      <c r="AC5" s="46"/>
      <c r="AD5" s="46"/>
      <c r="AE5" s="46"/>
      <c r="AF5" s="46"/>
      <c r="AG5" s="46"/>
      <c r="AH5" s="46"/>
      <c r="AI5" s="46"/>
      <c r="AJ5" s="46"/>
      <c r="AK5" s="46"/>
      <c r="AL5" s="46"/>
      <c r="AM5" s="46"/>
    </row>
    <row r="6" spans="1:39">
      <c r="A6" s="138" t="s">
        <v>1</v>
      </c>
      <c r="B6" s="130">
        <v>2</v>
      </c>
      <c r="C6" s="130" t="e">
        <v>#DIV/0!</v>
      </c>
      <c r="D6" s="130">
        <v>0</v>
      </c>
      <c r="E6" s="130">
        <v>0</v>
      </c>
      <c r="F6" s="130">
        <v>0</v>
      </c>
      <c r="G6" s="130">
        <v>0</v>
      </c>
      <c r="H6" s="130">
        <v>0</v>
      </c>
      <c r="I6" s="130">
        <v>0</v>
      </c>
      <c r="O6" s="138" t="s">
        <v>410</v>
      </c>
      <c r="P6" s="142">
        <v>3</v>
      </c>
      <c r="Q6" s="142">
        <v>2</v>
      </c>
      <c r="R6" s="46"/>
      <c r="S6" s="46"/>
      <c r="T6" s="46"/>
      <c r="U6" s="46"/>
      <c r="V6" s="46"/>
      <c r="W6" s="46"/>
      <c r="X6" s="46"/>
      <c r="Y6" s="46"/>
      <c r="Z6" s="46"/>
      <c r="AA6" s="46"/>
      <c r="AB6" s="46"/>
      <c r="AC6" s="46"/>
      <c r="AD6" s="46"/>
      <c r="AE6" s="46"/>
      <c r="AF6" s="46"/>
      <c r="AG6" s="46"/>
      <c r="AH6" s="46"/>
      <c r="AI6" s="46"/>
      <c r="AJ6" s="46"/>
      <c r="AK6" s="46"/>
      <c r="AL6" s="46"/>
      <c r="AM6" s="46"/>
    </row>
    <row r="7" spans="1:39">
      <c r="A7" s="129" t="s">
        <v>550</v>
      </c>
      <c r="B7" s="130">
        <v>2</v>
      </c>
      <c r="C7" s="130" t="e">
        <v>#DIV/0!</v>
      </c>
      <c r="D7" s="130">
        <v>0</v>
      </c>
      <c r="E7" s="130">
        <v>0</v>
      </c>
      <c r="F7" s="130">
        <v>0</v>
      </c>
      <c r="G7" s="130">
        <v>0</v>
      </c>
      <c r="H7" s="130">
        <v>0</v>
      </c>
      <c r="I7" s="130">
        <v>0</v>
      </c>
      <c r="O7" s="138" t="s">
        <v>411</v>
      </c>
      <c r="P7" s="142">
        <v>2</v>
      </c>
      <c r="Q7" s="142">
        <v>2</v>
      </c>
      <c r="R7" s="46"/>
      <c r="S7" s="46"/>
      <c r="T7" s="46"/>
      <c r="U7" s="46"/>
      <c r="V7" s="46"/>
      <c r="W7" s="46"/>
      <c r="X7" s="46"/>
      <c r="Y7" s="46"/>
      <c r="Z7" s="46"/>
      <c r="AA7" s="46"/>
      <c r="AB7" s="46"/>
      <c r="AC7" s="46"/>
      <c r="AD7" s="46"/>
      <c r="AE7" s="46"/>
      <c r="AF7" s="46"/>
      <c r="AG7" s="46"/>
      <c r="AH7" s="46"/>
      <c r="AI7" s="46"/>
      <c r="AJ7" s="46"/>
      <c r="AK7" s="46"/>
      <c r="AL7" s="46"/>
      <c r="AM7" s="46"/>
    </row>
    <row r="8" spans="1:17" s="46" customFormat="1">
      <c r="A8" s="128" t="s">
        <v>551</v>
      </c>
      <c r="B8" s="130">
        <v>2</v>
      </c>
      <c r="C8" s="130" t="e">
        <v>#DIV/0!</v>
      </c>
      <c r="D8" s="130">
        <v>0</v>
      </c>
      <c r="E8" s="130">
        <v>0</v>
      </c>
      <c r="F8" s="130">
        <v>0</v>
      </c>
      <c r="G8" s="130">
        <v>0</v>
      </c>
      <c r="H8" s="130">
        <v>0</v>
      </c>
      <c r="I8" s="130">
        <v>0</v>
      </c>
      <c r="O8" s="129" t="s">
        <v>497</v>
      </c>
      <c r="P8" s="142">
        <v>2.657142857142857</v>
      </c>
      <c r="Q8" s="142">
        <v>2</v>
      </c>
    </row>
    <row r="9" spans="1:17" s="145" customFormat="1">
      <c r="A9" s="143" t="s">
        <v>34</v>
      </c>
      <c r="B9" s="130"/>
      <c r="C9" s="130"/>
      <c r="D9" s="130"/>
      <c r="E9" s="130"/>
      <c r="F9" s="130"/>
      <c r="G9" s="130"/>
      <c r="H9" s="130"/>
      <c r="I9" s="130"/>
      <c r="O9" s="147" t="s">
        <v>335</v>
      </c>
      <c r="P9" s="142"/>
      <c r="Q9" s="142"/>
    </row>
    <row r="10" spans="1:39">
      <c r="A10" s="139" t="s">
        <v>378</v>
      </c>
      <c r="B10" s="130"/>
      <c r="C10" s="130"/>
      <c r="D10" s="130"/>
      <c r="E10" s="130"/>
      <c r="F10" s="130"/>
      <c r="G10" s="130"/>
      <c r="H10" s="130"/>
      <c r="I10" s="130"/>
      <c r="J10" s="46"/>
      <c r="K10" s="46"/>
      <c r="L10" s="46"/>
      <c r="M10" s="46"/>
      <c r="N10" s="46"/>
      <c r="O10" s="138" t="s">
        <v>410</v>
      </c>
      <c r="P10" s="142">
        <v>3</v>
      </c>
      <c r="Q10" s="142">
        <v>2</v>
      </c>
      <c r="R10" s="46"/>
      <c r="S10" s="46"/>
      <c r="T10" s="46"/>
      <c r="U10" s="46"/>
      <c r="V10" s="46"/>
      <c r="W10" s="46"/>
      <c r="X10" s="46"/>
      <c r="Y10" s="46"/>
      <c r="Z10" s="46"/>
      <c r="AA10" s="46"/>
      <c r="AB10" s="46"/>
      <c r="AC10" s="46"/>
      <c r="AD10" s="46"/>
      <c r="AE10" s="46"/>
      <c r="AF10" s="46"/>
      <c r="AG10" s="46"/>
      <c r="AH10" s="46"/>
      <c r="AI10" s="46"/>
      <c r="AJ10" s="46"/>
      <c r="AK10" s="46"/>
      <c r="AL10" s="46"/>
      <c r="AM10" s="46"/>
    </row>
    <row r="11" spans="1:39">
      <c r="A11" s="140" t="s">
        <v>1</v>
      </c>
      <c r="B11" s="130">
        <v>43</v>
      </c>
      <c r="C11" s="130">
        <v>9.7674418604651159</v>
      </c>
      <c r="D11" s="130">
        <v>0</v>
      </c>
      <c r="E11" s="130">
        <v>0</v>
      </c>
      <c r="F11" s="130">
        <v>0</v>
      </c>
      <c r="G11" s="130">
        <v>0</v>
      </c>
      <c r="H11" s="130">
        <v>0</v>
      </c>
      <c r="I11" s="130">
        <v>0</v>
      </c>
      <c r="J11" s="46"/>
      <c r="K11" s="46"/>
      <c r="L11" s="46"/>
      <c r="M11" s="46"/>
      <c r="N11" s="46"/>
      <c r="O11" s="138" t="s">
        <v>411</v>
      </c>
      <c r="P11" s="142">
        <v>2</v>
      </c>
      <c r="Q11" s="142">
        <v>2</v>
      </c>
      <c r="R11" s="46"/>
      <c r="S11" s="46"/>
      <c r="T11" s="46"/>
      <c r="U11" s="46"/>
      <c r="V11" s="46"/>
      <c r="W11" s="46"/>
      <c r="X11" s="46"/>
      <c r="Y11" s="46"/>
      <c r="Z11" s="46"/>
      <c r="AA11" s="46"/>
      <c r="AB11" s="46"/>
      <c r="AC11" s="46"/>
      <c r="AD11" s="46"/>
      <c r="AE11" s="46"/>
      <c r="AF11" s="46"/>
      <c r="AG11" s="46"/>
      <c r="AH11" s="46"/>
      <c r="AI11" s="46"/>
      <c r="AJ11" s="46"/>
      <c r="AK11" s="46"/>
      <c r="AL11" s="46"/>
      <c r="AM11" s="46"/>
    </row>
    <row r="12" spans="1:39">
      <c r="A12" s="140" t="s">
        <v>14</v>
      </c>
      <c r="B12" s="130">
        <v>35</v>
      </c>
      <c r="C12" s="130">
        <v>2.6285714285714286</v>
      </c>
      <c r="D12" s="130">
        <v>0</v>
      </c>
      <c r="E12" s="130">
        <v>19956.375900000003</v>
      </c>
      <c r="F12" s="130">
        <v>15934.818599999999</v>
      </c>
      <c r="G12" s="130">
        <v>0</v>
      </c>
      <c r="H12" s="130">
        <v>0</v>
      </c>
      <c r="I12" s="130">
        <v>35891.1945</v>
      </c>
      <c r="J12" s="46"/>
      <c r="K12" s="46"/>
      <c r="L12" s="46"/>
      <c r="M12" s="46"/>
      <c r="N12" s="46"/>
      <c r="O12" s="129" t="s">
        <v>498</v>
      </c>
      <c r="P12" s="144">
        <v>2.5</v>
      </c>
      <c r="Q12" s="144">
        <v>2</v>
      </c>
      <c r="R12" s="46"/>
      <c r="S12" s="46"/>
      <c r="T12" s="46"/>
      <c r="U12" s="46"/>
      <c r="V12" s="46"/>
      <c r="W12" s="46"/>
      <c r="X12" s="46"/>
      <c r="Y12" s="46"/>
      <c r="Z12" s="46"/>
      <c r="AA12" s="46"/>
      <c r="AB12" s="46"/>
      <c r="AC12" s="46"/>
      <c r="AD12" s="46"/>
      <c r="AE12" s="46"/>
      <c r="AF12" s="46"/>
      <c r="AG12" s="46"/>
      <c r="AH12" s="46"/>
      <c r="AI12" s="46"/>
      <c r="AJ12" s="46"/>
      <c r="AK12" s="46"/>
      <c r="AL12" s="46"/>
      <c r="AM12" s="46"/>
    </row>
    <row r="13" spans="1:17" s="46" customFormat="1">
      <c r="A13" s="140" t="s">
        <v>118</v>
      </c>
      <c r="B13" s="130">
        <v>5</v>
      </c>
      <c r="C13" s="130">
        <v>22</v>
      </c>
      <c r="D13" s="130">
        <v>0</v>
      </c>
      <c r="E13" s="130">
        <v>0</v>
      </c>
      <c r="F13" s="130">
        <v>0</v>
      </c>
      <c r="G13" s="130">
        <v>0</v>
      </c>
      <c r="H13" s="130">
        <v>0</v>
      </c>
      <c r="I13" s="130">
        <v>0</v>
      </c>
      <c r="O13" s="129" t="s">
        <v>377</v>
      </c>
      <c r="P13" s="142"/>
      <c r="Q13" s="142"/>
    </row>
    <row r="14" spans="1:17" s="145" customFormat="1">
      <c r="A14" s="129" t="s">
        <v>497</v>
      </c>
      <c r="B14" s="130">
        <v>83</v>
      </c>
      <c r="C14" s="130">
        <v>7.4939759036144578</v>
      </c>
      <c r="D14" s="130">
        <v>0</v>
      </c>
      <c r="E14" s="130">
        <v>19956.375900000003</v>
      </c>
      <c r="F14" s="130">
        <v>15934.818599999999</v>
      </c>
      <c r="G14" s="130">
        <v>0</v>
      </c>
      <c r="H14" s="130">
        <v>0</v>
      </c>
      <c r="I14" s="130">
        <v>35891.1945</v>
      </c>
      <c r="O14" s="138" t="s">
        <v>410</v>
      </c>
      <c r="P14" s="142">
        <v>3</v>
      </c>
      <c r="Q14" s="142">
        <v>2</v>
      </c>
    </row>
    <row r="15" spans="1:39">
      <c r="A15" s="139" t="s">
        <v>335</v>
      </c>
      <c r="B15" s="130"/>
      <c r="C15" s="130"/>
      <c r="D15" s="130"/>
      <c r="E15" s="130"/>
      <c r="F15" s="130"/>
      <c r="G15" s="130"/>
      <c r="H15" s="130"/>
      <c r="I15" s="130"/>
      <c r="J15" s="46"/>
      <c r="K15" s="46"/>
      <c r="L15" s="46"/>
      <c r="M15" s="46"/>
      <c r="N15" s="46"/>
      <c r="O15" s="129" t="s">
        <v>499</v>
      </c>
      <c r="P15" s="142">
        <v>3</v>
      </c>
      <c r="Q15" s="142">
        <v>2</v>
      </c>
      <c r="R15" s="46"/>
      <c r="S15" s="46"/>
      <c r="T15" s="46"/>
      <c r="U15" s="46"/>
      <c r="V15" s="46"/>
      <c r="W15" s="46"/>
      <c r="X15" s="46"/>
      <c r="Y15" s="46"/>
      <c r="Z15" s="46"/>
      <c r="AA15" s="46"/>
      <c r="AB15" s="46"/>
      <c r="AC15" s="46"/>
      <c r="AD15" s="46"/>
      <c r="AE15" s="46"/>
      <c r="AF15" s="46"/>
      <c r="AG15" s="46"/>
      <c r="AH15" s="46"/>
      <c r="AI15" s="46"/>
      <c r="AJ15" s="46"/>
      <c r="AK15" s="46"/>
      <c r="AL15" s="46"/>
      <c r="AM15" s="46"/>
    </row>
    <row r="16" spans="1:39">
      <c r="A16" s="140" t="s">
        <v>1</v>
      </c>
      <c r="B16" s="130">
        <v>10</v>
      </c>
      <c r="C16" s="130">
        <v>12.2</v>
      </c>
      <c r="D16" s="130">
        <v>0</v>
      </c>
      <c r="E16" s="130">
        <v>0</v>
      </c>
      <c r="F16" s="130">
        <v>0</v>
      </c>
      <c r="G16" s="130">
        <v>0</v>
      </c>
      <c r="H16" s="130">
        <v>0</v>
      </c>
      <c r="I16" s="130">
        <v>0</v>
      </c>
      <c r="J16" s="46"/>
      <c r="K16" s="46"/>
      <c r="L16" s="46"/>
      <c r="M16" s="46"/>
      <c r="N16" s="46"/>
      <c r="O16" s="129" t="s">
        <v>484</v>
      </c>
      <c r="P16" s="142"/>
      <c r="Q16" s="142"/>
      <c r="R16" s="46"/>
      <c r="S16" s="46"/>
      <c r="T16" s="46"/>
      <c r="U16" s="46"/>
      <c r="V16" s="46"/>
      <c r="W16" s="46"/>
      <c r="X16" s="46"/>
      <c r="Y16" s="46"/>
      <c r="Z16" s="46"/>
      <c r="AA16" s="46"/>
      <c r="AB16" s="46"/>
      <c r="AC16" s="46"/>
      <c r="AD16" s="46"/>
      <c r="AE16" s="46"/>
      <c r="AF16" s="46"/>
      <c r="AG16" s="46"/>
      <c r="AH16" s="46"/>
      <c r="AI16" s="46"/>
      <c r="AJ16" s="46"/>
      <c r="AK16" s="46"/>
      <c r="AL16" s="46"/>
      <c r="AM16" s="46"/>
    </row>
    <row r="17" spans="1:39">
      <c r="A17" s="140" t="s">
        <v>14</v>
      </c>
      <c r="B17" s="130">
        <v>2</v>
      </c>
      <c r="C17" s="130">
        <v>2.5</v>
      </c>
      <c r="D17" s="130">
        <v>0</v>
      </c>
      <c r="E17" s="130">
        <v>134</v>
      </c>
      <c r="F17" s="130">
        <v>670</v>
      </c>
      <c r="G17" s="130">
        <v>0</v>
      </c>
      <c r="H17" s="130">
        <v>0</v>
      </c>
      <c r="I17" s="130">
        <v>804</v>
      </c>
      <c r="J17" s="46"/>
      <c r="K17" s="46"/>
      <c r="L17" s="46"/>
      <c r="M17" s="46"/>
      <c r="N17" s="46"/>
      <c r="O17" s="138" t="s">
        <v>410</v>
      </c>
      <c r="P17" s="142">
        <v>3</v>
      </c>
      <c r="Q17" s="142">
        <v>2</v>
      </c>
      <c r="R17" s="46"/>
      <c r="S17" s="46"/>
      <c r="T17" s="46"/>
      <c r="U17" s="46"/>
      <c r="V17" s="46"/>
      <c r="W17" s="46"/>
      <c r="X17" s="46"/>
      <c r="Y17" s="46"/>
      <c r="Z17" s="46"/>
      <c r="AA17" s="46"/>
      <c r="AB17" s="46"/>
      <c r="AC17" s="46"/>
      <c r="AD17" s="46"/>
      <c r="AE17" s="46"/>
      <c r="AF17" s="46"/>
      <c r="AG17" s="46"/>
      <c r="AH17" s="46"/>
      <c r="AI17" s="46"/>
      <c r="AJ17" s="46"/>
      <c r="AK17" s="46"/>
      <c r="AL17" s="46"/>
      <c r="AM17" s="46"/>
    </row>
    <row r="18" spans="1:17" s="46" customFormat="1">
      <c r="A18" s="140" t="s">
        <v>118</v>
      </c>
      <c r="B18" s="130">
        <v>3</v>
      </c>
      <c r="C18" s="130">
        <v>25</v>
      </c>
      <c r="D18" s="130">
        <v>0</v>
      </c>
      <c r="E18" s="130">
        <v>0</v>
      </c>
      <c r="F18" s="130">
        <v>0</v>
      </c>
      <c r="G18" s="130">
        <v>0</v>
      </c>
      <c r="H18" s="130">
        <v>0</v>
      </c>
      <c r="I18" s="130">
        <v>0</v>
      </c>
      <c r="O18" s="129" t="s">
        <v>500</v>
      </c>
      <c r="P18" s="142">
        <v>3</v>
      </c>
      <c r="Q18" s="142">
        <v>2</v>
      </c>
    </row>
    <row r="19" spans="1:17" s="145" customFormat="1">
      <c r="A19" s="129" t="s">
        <v>498</v>
      </c>
      <c r="B19" s="130">
        <v>15</v>
      </c>
      <c r="C19" s="130">
        <v>13.466666666666667</v>
      </c>
      <c r="D19" s="130">
        <v>0</v>
      </c>
      <c r="E19" s="130">
        <v>134</v>
      </c>
      <c r="F19" s="130">
        <v>670</v>
      </c>
      <c r="G19" s="130">
        <v>0</v>
      </c>
      <c r="H19" s="130">
        <v>0</v>
      </c>
      <c r="I19" s="130">
        <v>804</v>
      </c>
      <c r="O19" s="128" t="s">
        <v>501</v>
      </c>
      <c r="P19" s="142">
        <v>2.6829268292682928</v>
      </c>
      <c r="Q19" s="142">
        <v>2</v>
      </c>
    </row>
    <row r="20" spans="1:39">
      <c r="A20" s="139" t="s">
        <v>430</v>
      </c>
      <c r="B20" s="130"/>
      <c r="C20" s="130"/>
      <c r="D20" s="130"/>
      <c r="E20" s="130"/>
      <c r="F20" s="130"/>
      <c r="G20" s="130"/>
      <c r="H20" s="130"/>
      <c r="I20" s="130"/>
      <c r="J20" s="46"/>
      <c r="K20" s="46"/>
      <c r="L20" s="46"/>
      <c r="M20" s="46"/>
      <c r="N20" s="46"/>
      <c r="O20" s="128" t="s">
        <v>265</v>
      </c>
      <c r="P20" s="142"/>
      <c r="Q20" s="142"/>
      <c r="R20" s="46"/>
      <c r="S20" s="46"/>
      <c r="T20" s="46"/>
      <c r="U20" s="46"/>
      <c r="V20" s="46"/>
      <c r="W20" s="46"/>
      <c r="X20" s="46"/>
      <c r="Y20" s="46"/>
      <c r="Z20" s="46"/>
      <c r="AA20" s="46"/>
      <c r="AB20" s="46"/>
      <c r="AC20" s="46"/>
      <c r="AD20" s="46"/>
      <c r="AE20" s="46"/>
      <c r="AF20" s="46"/>
      <c r="AG20" s="46"/>
      <c r="AH20" s="46"/>
      <c r="AI20" s="46"/>
      <c r="AJ20" s="46"/>
      <c r="AK20" s="46"/>
      <c r="AL20" s="46"/>
      <c r="AM20" s="46"/>
    </row>
    <row r="21" spans="1:39">
      <c r="A21" s="140" t="s">
        <v>1</v>
      </c>
      <c r="B21" s="130">
        <v>1</v>
      </c>
      <c r="C21" s="130">
        <v>20</v>
      </c>
      <c r="D21" s="130">
        <v>0</v>
      </c>
      <c r="E21" s="130">
        <v>0</v>
      </c>
      <c r="F21" s="130">
        <v>0</v>
      </c>
      <c r="G21" s="130">
        <v>0</v>
      </c>
      <c r="H21" s="130">
        <v>0</v>
      </c>
      <c r="I21" s="130">
        <v>0</v>
      </c>
      <c r="J21" s="46"/>
      <c r="K21" s="46"/>
      <c r="L21" s="46"/>
      <c r="M21" s="46"/>
      <c r="N21" s="46"/>
      <c r="O21" s="129" t="s">
        <v>268</v>
      </c>
      <c r="P21" s="142"/>
      <c r="Q21" s="142"/>
      <c r="R21" s="46"/>
      <c r="S21" s="46"/>
      <c r="T21" s="46"/>
      <c r="U21" s="46"/>
      <c r="V21" s="46"/>
      <c r="W21" s="46"/>
      <c r="X21" s="46"/>
      <c r="Y21" s="46"/>
      <c r="Z21" s="46"/>
      <c r="AA21" s="46"/>
      <c r="AB21" s="46"/>
      <c r="AC21" s="46"/>
      <c r="AD21" s="46"/>
      <c r="AE21" s="46"/>
      <c r="AF21" s="46"/>
      <c r="AG21" s="46"/>
      <c r="AH21" s="46"/>
      <c r="AI21" s="46"/>
      <c r="AJ21" s="46"/>
      <c r="AK21" s="46"/>
      <c r="AL21" s="46"/>
      <c r="AM21" s="46"/>
    </row>
    <row r="22" spans="1:39">
      <c r="A22" s="129" t="s">
        <v>552</v>
      </c>
      <c r="B22" s="130">
        <v>1</v>
      </c>
      <c r="C22" s="130">
        <v>20</v>
      </c>
      <c r="D22" s="130">
        <v>0</v>
      </c>
      <c r="E22" s="130">
        <v>0</v>
      </c>
      <c r="F22" s="130">
        <v>0</v>
      </c>
      <c r="G22" s="130">
        <v>0</v>
      </c>
      <c r="H22" s="130">
        <v>0</v>
      </c>
      <c r="I22" s="130">
        <v>0</v>
      </c>
      <c r="J22" s="46"/>
      <c r="K22" s="46"/>
      <c r="L22" s="46"/>
      <c r="M22" s="46"/>
      <c r="N22" s="46"/>
      <c r="O22" s="138" t="s">
        <v>411</v>
      </c>
      <c r="P22" s="142">
        <v>2</v>
      </c>
      <c r="Q22" s="142">
        <v>2</v>
      </c>
      <c r="R22" s="46"/>
      <c r="S22" s="46"/>
      <c r="T22" s="46"/>
      <c r="U22" s="46"/>
      <c r="V22" s="46"/>
      <c r="W22" s="46"/>
      <c r="X22" s="46"/>
      <c r="Y22" s="46"/>
      <c r="Z22" s="46"/>
      <c r="AA22" s="46"/>
      <c r="AB22" s="46"/>
      <c r="AC22" s="46"/>
      <c r="AD22" s="46"/>
      <c r="AE22" s="46"/>
      <c r="AF22" s="46"/>
      <c r="AG22" s="46"/>
      <c r="AH22" s="46"/>
      <c r="AI22" s="46"/>
      <c r="AJ22" s="46"/>
      <c r="AK22" s="46"/>
      <c r="AL22" s="46"/>
      <c r="AM22" s="46"/>
    </row>
    <row r="23" spans="1:39">
      <c r="A23" s="139" t="s">
        <v>163</v>
      </c>
      <c r="B23" s="130"/>
      <c r="C23" s="130"/>
      <c r="D23" s="130"/>
      <c r="E23" s="130"/>
      <c r="F23" s="130"/>
      <c r="G23" s="130"/>
      <c r="H23" s="130"/>
      <c r="I23" s="130"/>
      <c r="J23" s="46"/>
      <c r="K23" s="46"/>
      <c r="L23" s="46"/>
      <c r="M23" s="46"/>
      <c r="N23" s="46"/>
      <c r="O23" s="129" t="s">
        <v>502</v>
      </c>
      <c r="P23" s="142">
        <v>2</v>
      </c>
      <c r="Q23" s="142">
        <v>2</v>
      </c>
      <c r="R23" s="46"/>
      <c r="S23" s="46"/>
      <c r="T23" s="46"/>
      <c r="U23" s="46"/>
      <c r="V23" s="46"/>
      <c r="W23" s="46"/>
      <c r="X23" s="46"/>
      <c r="Y23" s="46"/>
      <c r="Z23" s="46"/>
      <c r="AA23" s="46"/>
      <c r="AB23" s="46"/>
      <c r="AC23" s="46"/>
      <c r="AD23" s="46"/>
      <c r="AE23" s="46"/>
      <c r="AF23" s="46"/>
      <c r="AG23" s="46"/>
      <c r="AH23" s="46"/>
      <c r="AI23" s="46"/>
      <c r="AJ23" s="46"/>
      <c r="AK23" s="46"/>
      <c r="AL23" s="46"/>
      <c r="AM23" s="46"/>
    </row>
    <row r="24" spans="1:39">
      <c r="A24" s="140" t="s">
        <v>118</v>
      </c>
      <c r="B24" s="130">
        <v>8</v>
      </c>
      <c r="C24" s="130">
        <v>57.5</v>
      </c>
      <c r="D24" s="130">
        <v>0</v>
      </c>
      <c r="E24" s="130">
        <v>0</v>
      </c>
      <c r="F24" s="130">
        <v>0</v>
      </c>
      <c r="G24" s="130">
        <v>0</v>
      </c>
      <c r="H24" s="130">
        <v>0</v>
      </c>
      <c r="I24" s="130">
        <v>0</v>
      </c>
      <c r="J24" s="46"/>
      <c r="K24" s="46"/>
      <c r="L24" s="46"/>
      <c r="M24" s="46"/>
      <c r="N24" s="46"/>
      <c r="O24" s="128" t="s">
        <v>503</v>
      </c>
      <c r="P24" s="142">
        <v>2</v>
      </c>
      <c r="Q24" s="142">
        <v>2</v>
      </c>
      <c r="R24" s="46"/>
      <c r="S24" s="46"/>
      <c r="T24" s="46"/>
      <c r="U24" s="46"/>
      <c r="V24" s="46"/>
      <c r="W24" s="46"/>
      <c r="X24" s="46"/>
      <c r="Y24" s="46"/>
      <c r="Z24" s="46"/>
      <c r="AA24" s="46"/>
      <c r="AB24" s="46"/>
      <c r="AC24" s="46"/>
      <c r="AD24" s="46"/>
      <c r="AE24" s="46"/>
      <c r="AF24" s="46"/>
      <c r="AG24" s="46"/>
      <c r="AH24" s="46"/>
      <c r="AI24" s="46"/>
      <c r="AJ24" s="46"/>
      <c r="AK24" s="46"/>
      <c r="AL24" s="46"/>
      <c r="AM24" s="46"/>
    </row>
    <row r="25" spans="1:39">
      <c r="A25" s="129" t="s">
        <v>553</v>
      </c>
      <c r="B25" s="130">
        <v>8</v>
      </c>
      <c r="C25" s="130">
        <v>57.5</v>
      </c>
      <c r="D25" s="130">
        <v>0</v>
      </c>
      <c r="E25" s="130">
        <v>0</v>
      </c>
      <c r="F25" s="130">
        <v>0</v>
      </c>
      <c r="G25" s="130">
        <v>0</v>
      </c>
      <c r="H25" s="130">
        <v>0</v>
      </c>
      <c r="I25" s="130">
        <v>0</v>
      </c>
      <c r="J25" s="46"/>
      <c r="K25" s="46"/>
      <c r="L25" s="46"/>
      <c r="M25" s="46"/>
      <c r="N25" s="46"/>
      <c r="O25" s="128" t="s">
        <v>65</v>
      </c>
      <c r="P25" s="142"/>
      <c r="Q25" s="142"/>
      <c r="R25" s="46"/>
      <c r="S25" s="46"/>
      <c r="T25" s="46"/>
      <c r="U25" s="46"/>
      <c r="V25" s="46"/>
      <c r="W25" s="46"/>
      <c r="X25" s="46"/>
      <c r="Y25" s="46"/>
      <c r="Z25" s="46"/>
      <c r="AA25" s="46"/>
      <c r="AB25" s="46"/>
      <c r="AC25" s="46"/>
      <c r="AD25" s="46"/>
      <c r="AE25" s="46"/>
      <c r="AF25" s="46"/>
      <c r="AG25" s="46"/>
      <c r="AH25" s="46"/>
      <c r="AI25" s="46"/>
      <c r="AJ25" s="46"/>
      <c r="AK25" s="46"/>
      <c r="AL25" s="46"/>
      <c r="AM25" s="46"/>
    </row>
    <row r="26" spans="1:39">
      <c r="A26" s="139" t="s">
        <v>377</v>
      </c>
      <c r="B26" s="130"/>
      <c r="C26" s="130"/>
      <c r="D26" s="130"/>
      <c r="E26" s="130"/>
      <c r="F26" s="130"/>
      <c r="G26" s="130"/>
      <c r="H26" s="130"/>
      <c r="I26" s="130"/>
      <c r="J26" s="46"/>
      <c r="K26" s="46"/>
      <c r="L26" s="46"/>
      <c r="M26" s="46"/>
      <c r="N26" s="46"/>
      <c r="O26" s="129" t="s">
        <v>106</v>
      </c>
      <c r="P26" s="142"/>
      <c r="Q26" s="142"/>
      <c r="R26" s="46"/>
      <c r="S26" s="46"/>
      <c r="T26" s="46"/>
      <c r="U26" s="46"/>
      <c r="V26" s="46"/>
      <c r="W26" s="46"/>
      <c r="X26" s="46"/>
      <c r="Y26" s="46"/>
      <c r="Z26" s="46"/>
      <c r="AA26" s="46"/>
      <c r="AB26" s="46"/>
      <c r="AC26" s="46"/>
      <c r="AD26" s="46"/>
      <c r="AE26" s="46"/>
      <c r="AF26" s="46"/>
      <c r="AG26" s="46"/>
      <c r="AH26" s="46"/>
      <c r="AI26" s="46"/>
      <c r="AJ26" s="46"/>
      <c r="AK26" s="46"/>
      <c r="AL26" s="46"/>
      <c r="AM26" s="46"/>
    </row>
    <row r="27" spans="1:39">
      <c r="A27" s="140" t="s">
        <v>1</v>
      </c>
      <c r="B27" s="130">
        <v>7</v>
      </c>
      <c r="C27" s="130">
        <v>10</v>
      </c>
      <c r="D27" s="130">
        <v>0</v>
      </c>
      <c r="E27" s="130">
        <v>0</v>
      </c>
      <c r="F27" s="130">
        <v>0</v>
      </c>
      <c r="G27" s="130">
        <v>0</v>
      </c>
      <c r="H27" s="130">
        <v>0</v>
      </c>
      <c r="I27" s="130">
        <v>0</v>
      </c>
      <c r="J27" s="46"/>
      <c r="K27" s="46"/>
      <c r="L27" s="46"/>
      <c r="M27" s="46"/>
      <c r="N27" s="46"/>
      <c r="O27" s="138" t="s">
        <v>410</v>
      </c>
      <c r="P27" s="142">
        <v>3</v>
      </c>
      <c r="Q27" s="142">
        <v>2</v>
      </c>
      <c r="R27" s="46"/>
      <c r="S27" s="46"/>
      <c r="T27" s="46"/>
      <c r="U27" s="46"/>
      <c r="V27" s="46"/>
      <c r="W27" s="46"/>
      <c r="X27" s="46"/>
      <c r="Y27" s="46"/>
      <c r="Z27" s="46"/>
      <c r="AA27" s="46"/>
      <c r="AB27" s="46"/>
      <c r="AC27" s="46"/>
      <c r="AD27" s="46"/>
      <c r="AE27" s="46"/>
      <c r="AF27" s="46"/>
      <c r="AG27" s="46"/>
      <c r="AH27" s="46"/>
      <c r="AI27" s="46"/>
      <c r="AJ27" s="46"/>
      <c r="AK27" s="46"/>
      <c r="AL27" s="46"/>
      <c r="AM27" s="46"/>
    </row>
    <row r="28" spans="1:39">
      <c r="A28" s="140" t="s">
        <v>14</v>
      </c>
      <c r="B28" s="130">
        <v>3</v>
      </c>
      <c r="C28" s="130">
        <v>2</v>
      </c>
      <c r="D28" s="130">
        <v>0</v>
      </c>
      <c r="E28" s="130">
        <v>5811.72</v>
      </c>
      <c r="F28" s="130">
        <v>0</v>
      </c>
      <c r="G28" s="130">
        <v>0</v>
      </c>
      <c r="H28" s="130">
        <v>0</v>
      </c>
      <c r="I28" s="130">
        <v>5811.72</v>
      </c>
      <c r="J28" s="46"/>
      <c r="K28" s="46"/>
      <c r="L28" s="46"/>
      <c r="M28" s="46"/>
      <c r="N28" s="46"/>
      <c r="O28" s="138" t="s">
        <v>411</v>
      </c>
      <c r="P28" s="142">
        <v>2</v>
      </c>
      <c r="Q28" s="142">
        <v>2</v>
      </c>
      <c r="R28" s="46"/>
      <c r="S28" s="46"/>
      <c r="T28" s="46"/>
      <c r="U28" s="46"/>
      <c r="V28" s="46"/>
      <c r="W28" s="46"/>
      <c r="X28" s="46"/>
      <c r="Y28" s="46"/>
      <c r="Z28" s="46"/>
      <c r="AA28" s="46"/>
      <c r="AB28" s="46"/>
      <c r="AC28" s="46"/>
      <c r="AD28" s="46"/>
      <c r="AE28" s="46"/>
      <c r="AF28" s="46"/>
      <c r="AG28" s="46"/>
      <c r="AH28" s="46"/>
      <c r="AI28" s="46"/>
      <c r="AJ28" s="46"/>
      <c r="AK28" s="46"/>
      <c r="AL28" s="46"/>
      <c r="AM28" s="46"/>
    </row>
    <row r="29" spans="1:39">
      <c r="A29" s="129" t="s">
        <v>499</v>
      </c>
      <c r="B29" s="130">
        <v>10</v>
      </c>
      <c r="C29" s="130">
        <v>7.6</v>
      </c>
      <c r="D29" s="130">
        <v>0</v>
      </c>
      <c r="E29" s="130">
        <v>5811.72</v>
      </c>
      <c r="F29" s="130">
        <v>0</v>
      </c>
      <c r="G29" s="130">
        <v>0</v>
      </c>
      <c r="H29" s="130">
        <v>0</v>
      </c>
      <c r="I29" s="130">
        <v>5811.72</v>
      </c>
      <c r="J29" s="46"/>
      <c r="K29" s="46"/>
      <c r="L29" s="46"/>
      <c r="M29" s="46"/>
      <c r="N29" s="46"/>
      <c r="O29" s="129" t="s">
        <v>504</v>
      </c>
      <c r="P29" s="142">
        <v>2.75</v>
      </c>
      <c r="Q29" s="142">
        <v>2</v>
      </c>
      <c r="R29" s="46"/>
      <c r="S29" s="46"/>
      <c r="T29" s="46"/>
      <c r="U29" s="46"/>
      <c r="V29" s="46"/>
      <c r="W29" s="46"/>
      <c r="X29" s="46"/>
      <c r="Y29" s="46"/>
      <c r="Z29" s="46"/>
      <c r="AA29" s="46"/>
      <c r="AB29" s="46"/>
      <c r="AC29" s="46"/>
      <c r="AD29" s="46"/>
      <c r="AE29" s="46"/>
      <c r="AF29" s="46"/>
      <c r="AG29" s="46"/>
      <c r="AH29" s="46"/>
      <c r="AI29" s="46"/>
      <c r="AJ29" s="46"/>
      <c r="AK29" s="46"/>
      <c r="AL29" s="46"/>
      <c r="AM29" s="46"/>
    </row>
    <row r="30" spans="1:39">
      <c r="A30" s="139" t="s">
        <v>471</v>
      </c>
      <c r="B30" s="130"/>
      <c r="C30" s="130"/>
      <c r="D30" s="130"/>
      <c r="E30" s="130"/>
      <c r="F30" s="130"/>
      <c r="G30" s="130"/>
      <c r="H30" s="130"/>
      <c r="I30" s="130"/>
      <c r="J30" s="46"/>
      <c r="K30" s="46"/>
      <c r="L30" s="46"/>
      <c r="M30" s="46"/>
      <c r="N30" s="46"/>
      <c r="O30" s="128" t="s">
        <v>505</v>
      </c>
      <c r="P30" s="142">
        <v>2.75</v>
      </c>
      <c r="Q30" s="142">
        <v>2</v>
      </c>
      <c r="R30" s="46"/>
      <c r="S30" s="46"/>
      <c r="T30" s="46"/>
      <c r="U30" s="46"/>
      <c r="V30" s="46"/>
      <c r="W30" s="46"/>
      <c r="X30" s="46"/>
      <c r="Y30" s="46"/>
      <c r="Z30" s="46"/>
      <c r="AA30" s="46"/>
      <c r="AB30" s="46"/>
      <c r="AC30" s="46"/>
      <c r="AD30" s="46"/>
      <c r="AE30" s="46"/>
      <c r="AF30" s="46"/>
      <c r="AG30" s="46"/>
      <c r="AH30" s="46"/>
      <c r="AI30" s="46"/>
      <c r="AJ30" s="46"/>
      <c r="AK30" s="46"/>
      <c r="AL30" s="46"/>
      <c r="AM30" s="46"/>
    </row>
    <row r="31" spans="1:39">
      <c r="A31" s="140" t="s">
        <v>1</v>
      </c>
      <c r="B31" s="130">
        <v>3</v>
      </c>
      <c r="C31" s="130">
        <v>14</v>
      </c>
      <c r="D31" s="130">
        <v>0</v>
      </c>
      <c r="E31" s="130">
        <v>0</v>
      </c>
      <c r="F31" s="130">
        <v>0</v>
      </c>
      <c r="G31" s="130">
        <v>0</v>
      </c>
      <c r="H31" s="130">
        <v>0</v>
      </c>
      <c r="I31" s="130">
        <v>0</v>
      </c>
      <c r="J31" s="46"/>
      <c r="K31" s="46"/>
      <c r="L31" s="46"/>
      <c r="M31" s="46"/>
      <c r="N31" s="46"/>
      <c r="O31" s="141" t="s">
        <v>336</v>
      </c>
      <c r="P31" s="142"/>
      <c r="Q31" s="142"/>
      <c r="R31" s="46"/>
      <c r="S31" s="46"/>
      <c r="T31" s="46"/>
      <c r="U31" s="46"/>
      <c r="V31" s="46"/>
      <c r="W31" s="46"/>
      <c r="X31" s="46"/>
      <c r="Y31" s="46"/>
      <c r="Z31" s="46"/>
      <c r="AA31" s="46"/>
      <c r="AB31" s="46"/>
      <c r="AC31" s="46"/>
      <c r="AD31" s="46"/>
      <c r="AE31" s="46"/>
      <c r="AF31" s="46"/>
      <c r="AG31" s="46"/>
      <c r="AH31" s="46"/>
      <c r="AI31" s="46"/>
      <c r="AJ31" s="46"/>
      <c r="AK31" s="46"/>
      <c r="AL31" s="46"/>
      <c r="AM31" s="46"/>
    </row>
    <row r="32" spans="1:39">
      <c r="A32" s="129" t="s">
        <v>554</v>
      </c>
      <c r="B32" s="130">
        <v>3</v>
      </c>
      <c r="C32" s="130">
        <v>14</v>
      </c>
      <c r="D32" s="130">
        <v>0</v>
      </c>
      <c r="E32" s="130">
        <v>0</v>
      </c>
      <c r="F32" s="130">
        <v>0</v>
      </c>
      <c r="G32" s="130">
        <v>0</v>
      </c>
      <c r="H32" s="130">
        <v>0</v>
      </c>
      <c r="I32" s="130">
        <v>0</v>
      </c>
      <c r="J32" s="46"/>
      <c r="K32" s="46"/>
      <c r="L32" s="46"/>
      <c r="M32" s="46"/>
      <c r="N32" s="46"/>
      <c r="O32" s="129" t="s">
        <v>136</v>
      </c>
      <c r="P32" s="142"/>
      <c r="Q32" s="142"/>
      <c r="R32" s="46"/>
      <c r="S32" s="46"/>
      <c r="T32" s="46"/>
      <c r="U32" s="46"/>
      <c r="V32" s="46"/>
      <c r="W32" s="46"/>
      <c r="X32" s="46"/>
      <c r="Y32" s="46"/>
      <c r="Z32" s="46"/>
      <c r="AA32" s="46"/>
      <c r="AB32" s="46"/>
      <c r="AC32" s="46"/>
      <c r="AD32" s="46"/>
      <c r="AE32" s="46"/>
      <c r="AF32" s="46"/>
      <c r="AG32" s="46"/>
      <c r="AH32" s="46"/>
      <c r="AI32" s="46"/>
      <c r="AJ32" s="46"/>
      <c r="AK32" s="46"/>
      <c r="AL32" s="46"/>
      <c r="AM32" s="46"/>
    </row>
    <row r="33" spans="1:39">
      <c r="A33" s="139" t="s">
        <v>46</v>
      </c>
      <c r="B33" s="130"/>
      <c r="C33" s="130"/>
      <c r="D33" s="130"/>
      <c r="E33" s="130"/>
      <c r="F33" s="130"/>
      <c r="G33" s="130"/>
      <c r="H33" s="130"/>
      <c r="I33" s="130"/>
      <c r="J33" s="46"/>
      <c r="K33" s="46"/>
      <c r="L33" s="46"/>
      <c r="M33" s="46"/>
      <c r="N33" s="46"/>
      <c r="O33" s="138" t="s">
        <v>410</v>
      </c>
      <c r="P33" s="142">
        <v>3</v>
      </c>
      <c r="Q33" s="142">
        <v>2</v>
      </c>
      <c r="R33" s="46"/>
      <c r="S33" s="46"/>
      <c r="T33" s="46"/>
      <c r="U33" s="46"/>
      <c r="V33" s="46"/>
      <c r="W33" s="46"/>
      <c r="X33" s="46"/>
      <c r="Y33" s="46"/>
      <c r="Z33" s="46"/>
      <c r="AA33" s="46"/>
      <c r="AB33" s="46"/>
      <c r="AC33" s="46"/>
      <c r="AD33" s="46"/>
      <c r="AE33" s="46"/>
      <c r="AF33" s="46"/>
      <c r="AG33" s="46"/>
      <c r="AH33" s="46"/>
      <c r="AI33" s="46"/>
      <c r="AJ33" s="46"/>
      <c r="AK33" s="46"/>
      <c r="AL33" s="46"/>
      <c r="AM33" s="46"/>
    </row>
    <row r="34" spans="1:39">
      <c r="A34" s="140" t="s">
        <v>1</v>
      </c>
      <c r="B34" s="130">
        <v>16</v>
      </c>
      <c r="C34" s="130">
        <v>14.625</v>
      </c>
      <c r="D34" s="130">
        <v>0</v>
      </c>
      <c r="E34" s="130">
        <v>0</v>
      </c>
      <c r="F34" s="130">
        <v>0</v>
      </c>
      <c r="G34" s="130">
        <v>0</v>
      </c>
      <c r="H34" s="130">
        <v>0</v>
      </c>
      <c r="I34" s="130">
        <v>0</v>
      </c>
      <c r="J34" s="46"/>
      <c r="K34" s="46"/>
      <c r="L34" s="46"/>
      <c r="M34" s="46"/>
      <c r="N34" s="46"/>
      <c r="O34" s="138" t="s">
        <v>411</v>
      </c>
      <c r="P34" s="142">
        <v>2</v>
      </c>
      <c r="Q34" s="142">
        <v>2</v>
      </c>
      <c r="R34" s="46"/>
      <c r="S34" s="46"/>
      <c r="T34" s="46"/>
      <c r="U34" s="46"/>
      <c r="V34" s="46"/>
      <c r="W34" s="46"/>
      <c r="X34" s="46"/>
      <c r="Y34" s="46"/>
      <c r="Z34" s="46"/>
      <c r="AA34" s="46"/>
      <c r="AB34" s="46"/>
      <c r="AC34" s="46"/>
      <c r="AD34" s="46"/>
      <c r="AE34" s="46"/>
      <c r="AF34" s="46"/>
      <c r="AG34" s="46"/>
      <c r="AH34" s="46"/>
      <c r="AI34" s="46"/>
      <c r="AJ34" s="46"/>
      <c r="AK34" s="46"/>
      <c r="AL34" s="46"/>
      <c r="AM34" s="46"/>
    </row>
    <row r="35" spans="1:39">
      <c r="A35" s="129" t="s">
        <v>555</v>
      </c>
      <c r="B35" s="130">
        <v>16</v>
      </c>
      <c r="C35" s="130">
        <v>14.625</v>
      </c>
      <c r="D35" s="130">
        <v>0</v>
      </c>
      <c r="E35" s="130">
        <v>0</v>
      </c>
      <c r="F35" s="130">
        <v>0</v>
      </c>
      <c r="G35" s="130">
        <v>0</v>
      </c>
      <c r="H35" s="130">
        <v>0</v>
      </c>
      <c r="I35" s="130">
        <v>0</v>
      </c>
      <c r="J35" s="46"/>
      <c r="K35" s="46"/>
      <c r="L35" s="46"/>
      <c r="M35" s="46"/>
      <c r="N35" s="46"/>
      <c r="O35" s="129" t="s">
        <v>506</v>
      </c>
      <c r="P35" s="142">
        <v>2.6111111111111112</v>
      </c>
      <c r="Q35" s="142">
        <v>2</v>
      </c>
      <c r="R35" s="46"/>
      <c r="S35" s="46"/>
      <c r="T35" s="46"/>
      <c r="U35" s="46"/>
      <c r="V35" s="46"/>
      <c r="W35" s="46"/>
      <c r="X35" s="46"/>
      <c r="Y35" s="46"/>
      <c r="Z35" s="46"/>
      <c r="AA35" s="46"/>
      <c r="AB35" s="46"/>
      <c r="AC35" s="46"/>
      <c r="AD35" s="46"/>
      <c r="AE35" s="46"/>
      <c r="AF35" s="46"/>
      <c r="AG35" s="46"/>
      <c r="AH35" s="46"/>
      <c r="AI35" s="46"/>
      <c r="AJ35" s="46"/>
      <c r="AK35" s="46"/>
      <c r="AL35" s="46"/>
      <c r="AM35" s="46"/>
    </row>
    <row r="36" spans="1:39">
      <c r="A36" s="139" t="s">
        <v>480</v>
      </c>
      <c r="B36" s="130"/>
      <c r="C36" s="130"/>
      <c r="D36" s="130"/>
      <c r="E36" s="130"/>
      <c r="F36" s="130"/>
      <c r="G36" s="130"/>
      <c r="H36" s="130"/>
      <c r="I36" s="130"/>
      <c r="J36" s="46"/>
      <c r="K36" s="46"/>
      <c r="L36" s="46"/>
      <c r="M36" s="46"/>
      <c r="N36" s="46"/>
      <c r="O36" s="129" t="s">
        <v>355</v>
      </c>
      <c r="P36" s="142"/>
      <c r="Q36" s="142"/>
      <c r="R36" s="46"/>
      <c r="S36" s="46"/>
      <c r="T36" s="46"/>
      <c r="U36" s="46"/>
      <c r="V36" s="46"/>
      <c r="W36" s="46"/>
      <c r="X36" s="46"/>
      <c r="Y36" s="46"/>
      <c r="Z36" s="46"/>
      <c r="AA36" s="46"/>
      <c r="AB36" s="46"/>
      <c r="AC36" s="46"/>
      <c r="AD36" s="46"/>
      <c r="AE36" s="46"/>
      <c r="AF36" s="46"/>
      <c r="AG36" s="46"/>
      <c r="AH36" s="46"/>
      <c r="AI36" s="46"/>
      <c r="AJ36" s="46"/>
      <c r="AK36" s="46"/>
      <c r="AL36" s="46"/>
      <c r="AM36" s="46"/>
    </row>
    <row r="37" spans="1:39" s="145" customFormat="1">
      <c r="A37" s="140" t="s">
        <v>1</v>
      </c>
      <c r="B37" s="130">
        <v>2</v>
      </c>
      <c r="C37" s="130">
        <v>30</v>
      </c>
      <c r="D37" s="130">
        <v>0</v>
      </c>
      <c r="E37" s="130">
        <v>0</v>
      </c>
      <c r="F37" s="130">
        <v>0</v>
      </c>
      <c r="G37" s="130">
        <v>0</v>
      </c>
      <c r="H37" s="130">
        <v>0</v>
      </c>
      <c r="I37" s="130">
        <v>0</v>
      </c>
      <c r="J37" s="46"/>
      <c r="K37" s="46"/>
      <c r="L37" s="46"/>
      <c r="M37" s="46"/>
      <c r="N37" s="46"/>
      <c r="O37" s="138" t="s">
        <v>410</v>
      </c>
      <c r="P37" s="142">
        <v>3</v>
      </c>
      <c r="Q37" s="142">
        <v>2</v>
      </c>
      <c r="R37" s="46"/>
      <c r="S37" s="46"/>
      <c r="T37" s="46"/>
      <c r="U37" s="46"/>
      <c r="V37" s="46"/>
      <c r="W37" s="46"/>
      <c r="X37" s="46"/>
      <c r="Y37" s="46"/>
      <c r="Z37" s="46"/>
      <c r="AA37" s="46"/>
      <c r="AB37" s="46"/>
      <c r="AC37" s="46"/>
      <c r="AD37" s="46"/>
      <c r="AE37" s="46"/>
      <c r="AF37" s="46"/>
      <c r="AG37" s="46"/>
      <c r="AH37" s="46"/>
      <c r="AI37" s="46"/>
      <c r="AJ37" s="46"/>
      <c r="AK37" s="46"/>
      <c r="AL37" s="46"/>
      <c r="AM37" s="46"/>
    </row>
    <row r="38" spans="1:17">
      <c r="A38" s="140" t="s">
        <v>118</v>
      </c>
      <c r="B38" s="130">
        <v>1</v>
      </c>
      <c r="C38" s="130">
        <v>30</v>
      </c>
      <c r="D38" s="130">
        <v>0</v>
      </c>
      <c r="E38" s="130">
        <v>0</v>
      </c>
      <c r="F38" s="130">
        <v>0</v>
      </c>
      <c r="G38" s="130">
        <v>0</v>
      </c>
      <c r="H38" s="130">
        <v>0</v>
      </c>
      <c r="I38" s="130">
        <v>0</v>
      </c>
      <c r="J38" s="46"/>
      <c r="K38" s="46"/>
      <c r="L38" s="46"/>
      <c r="M38" s="46"/>
      <c r="N38" s="46"/>
      <c r="O38" s="129" t="s">
        <v>507</v>
      </c>
      <c r="P38" s="142">
        <v>3</v>
      </c>
      <c r="Q38" s="142">
        <v>2</v>
      </c>
    </row>
    <row r="39" spans="1:17">
      <c r="A39" s="129" t="s">
        <v>556</v>
      </c>
      <c r="B39" s="130">
        <v>3</v>
      </c>
      <c r="C39" s="130">
        <v>30</v>
      </c>
      <c r="D39" s="130">
        <v>0</v>
      </c>
      <c r="E39" s="130">
        <v>0</v>
      </c>
      <c r="F39" s="130">
        <v>0</v>
      </c>
      <c r="G39" s="130">
        <v>0</v>
      </c>
      <c r="H39" s="130">
        <v>0</v>
      </c>
      <c r="I39" s="130">
        <v>0</v>
      </c>
      <c r="J39" s="46"/>
      <c r="K39" s="46"/>
      <c r="L39" s="46"/>
      <c r="M39" s="46"/>
      <c r="N39" s="46"/>
      <c r="O39" s="129" t="s">
        <v>437</v>
      </c>
      <c r="P39" s="142"/>
      <c r="Q39" s="142"/>
    </row>
    <row r="40" spans="1:17">
      <c r="A40" s="139" t="s">
        <v>481</v>
      </c>
      <c r="B40" s="130"/>
      <c r="C40" s="130"/>
      <c r="D40" s="130"/>
      <c r="E40" s="130"/>
      <c r="F40" s="130"/>
      <c r="G40" s="130"/>
      <c r="H40" s="130"/>
      <c r="I40" s="130"/>
      <c r="J40" s="46"/>
      <c r="K40" s="46"/>
      <c r="L40" s="46"/>
      <c r="M40" s="46"/>
      <c r="N40" s="46"/>
      <c r="O40" s="138" t="s">
        <v>411</v>
      </c>
      <c r="P40" s="142">
        <v>2</v>
      </c>
      <c r="Q40" s="142">
        <v>2</v>
      </c>
    </row>
    <row r="41" spans="1:17">
      <c r="A41" s="140" t="s">
        <v>1</v>
      </c>
      <c r="B41" s="130">
        <v>1</v>
      </c>
      <c r="C41" s="130">
        <v>12</v>
      </c>
      <c r="D41" s="130">
        <v>0</v>
      </c>
      <c r="E41" s="130">
        <v>0</v>
      </c>
      <c r="F41" s="130">
        <v>0</v>
      </c>
      <c r="G41" s="130">
        <v>0</v>
      </c>
      <c r="H41" s="130">
        <v>0</v>
      </c>
      <c r="I41" s="130">
        <v>0</v>
      </c>
      <c r="J41" s="46"/>
      <c r="K41" s="46"/>
      <c r="L41" s="46"/>
      <c r="M41" s="46"/>
      <c r="N41" s="46"/>
      <c r="O41" s="129" t="s">
        <v>508</v>
      </c>
      <c r="P41" s="142">
        <v>2</v>
      </c>
      <c r="Q41" s="142">
        <v>2</v>
      </c>
    </row>
    <row r="42" spans="1:17">
      <c r="A42" s="129" t="s">
        <v>557</v>
      </c>
      <c r="B42" s="130">
        <v>1</v>
      </c>
      <c r="C42" s="130">
        <v>12</v>
      </c>
      <c r="D42" s="130">
        <v>0</v>
      </c>
      <c r="E42" s="130">
        <v>0</v>
      </c>
      <c r="F42" s="130">
        <v>0</v>
      </c>
      <c r="G42" s="130">
        <v>0</v>
      </c>
      <c r="H42" s="130">
        <v>0</v>
      </c>
      <c r="I42" s="130">
        <v>0</v>
      </c>
      <c r="J42" s="46"/>
      <c r="K42" s="46"/>
      <c r="L42" s="46"/>
      <c r="M42" s="46"/>
      <c r="N42" s="46"/>
      <c r="O42" s="129" t="s">
        <v>343</v>
      </c>
      <c r="P42" s="142"/>
      <c r="Q42" s="142"/>
    </row>
    <row r="43" spans="1:17">
      <c r="A43" s="139" t="s">
        <v>483</v>
      </c>
      <c r="B43" s="130"/>
      <c r="C43" s="130"/>
      <c r="D43" s="130"/>
      <c r="E43" s="130"/>
      <c r="F43" s="130"/>
      <c r="G43" s="130"/>
      <c r="H43" s="130"/>
      <c r="I43" s="130"/>
      <c r="J43" s="46"/>
      <c r="K43" s="46"/>
      <c r="L43" s="46"/>
      <c r="M43" s="46"/>
      <c r="N43" s="46"/>
      <c r="O43" s="138" t="s">
        <v>410</v>
      </c>
      <c r="P43" s="142">
        <v>3</v>
      </c>
      <c r="Q43" s="142">
        <v>2</v>
      </c>
    </row>
    <row r="44" spans="1:17">
      <c r="A44" s="140" t="s">
        <v>1</v>
      </c>
      <c r="B44" s="130">
        <v>1</v>
      </c>
      <c r="C44" s="130">
        <v>12</v>
      </c>
      <c r="D44" s="130">
        <v>0</v>
      </c>
      <c r="E44" s="130">
        <v>0</v>
      </c>
      <c r="F44" s="130">
        <v>0</v>
      </c>
      <c r="G44" s="130">
        <v>0</v>
      </c>
      <c r="H44" s="130">
        <v>0</v>
      </c>
      <c r="I44" s="130">
        <v>0</v>
      </c>
      <c r="J44" s="46"/>
      <c r="K44" s="46"/>
      <c r="L44" s="46"/>
      <c r="M44" s="46"/>
      <c r="N44" s="46"/>
      <c r="O44" s="138" t="s">
        <v>411</v>
      </c>
      <c r="P44" s="142">
        <v>2</v>
      </c>
      <c r="Q44" s="142">
        <v>2</v>
      </c>
    </row>
    <row r="45" spans="1:17">
      <c r="A45" s="129" t="s">
        <v>558</v>
      </c>
      <c r="B45" s="130">
        <v>1</v>
      </c>
      <c r="C45" s="130">
        <v>12</v>
      </c>
      <c r="D45" s="130">
        <v>0</v>
      </c>
      <c r="E45" s="130">
        <v>0</v>
      </c>
      <c r="F45" s="130">
        <v>0</v>
      </c>
      <c r="G45" s="130">
        <v>0</v>
      </c>
      <c r="H45" s="130">
        <v>0</v>
      </c>
      <c r="I45" s="130">
        <v>0</v>
      </c>
      <c r="J45" s="46"/>
      <c r="K45" s="46"/>
      <c r="L45" s="46"/>
      <c r="M45" s="46"/>
      <c r="N45" s="46"/>
      <c r="O45" s="129" t="s">
        <v>509</v>
      </c>
      <c r="P45" s="142">
        <v>2.5</v>
      </c>
      <c r="Q45" s="142">
        <v>2</v>
      </c>
    </row>
    <row r="46" spans="1:17" s="145" customFormat="1">
      <c r="A46" s="139" t="s">
        <v>484</v>
      </c>
      <c r="B46" s="130"/>
      <c r="C46" s="130"/>
      <c r="D46" s="130"/>
      <c r="E46" s="130"/>
      <c r="F46" s="130"/>
      <c r="G46" s="130"/>
      <c r="H46" s="130"/>
      <c r="I46" s="130"/>
      <c r="J46" s="46"/>
      <c r="K46" s="46"/>
      <c r="L46" s="46"/>
      <c r="M46" s="46"/>
      <c r="N46" s="46"/>
      <c r="O46" s="129" t="s">
        <v>461</v>
      </c>
      <c r="P46" s="142"/>
      <c r="Q46" s="142"/>
    </row>
    <row r="47" spans="1:17">
      <c r="A47" s="140" t="s">
        <v>14</v>
      </c>
      <c r="B47" s="130">
        <v>1</v>
      </c>
      <c r="C47" s="130">
        <v>2</v>
      </c>
      <c r="D47" s="130">
        <v>0</v>
      </c>
      <c r="E47" s="130">
        <v>458.82</v>
      </c>
      <c r="F47" s="130">
        <v>0</v>
      </c>
      <c r="G47" s="130">
        <v>0</v>
      </c>
      <c r="H47" s="130">
        <v>0</v>
      </c>
      <c r="I47" s="130">
        <v>458.82</v>
      </c>
      <c r="J47" s="46"/>
      <c r="K47" s="46"/>
      <c r="L47" s="46"/>
      <c r="M47" s="46"/>
      <c r="N47" s="46"/>
      <c r="O47" s="138" t="s">
        <v>411</v>
      </c>
      <c r="P47" s="142">
        <v>2</v>
      </c>
      <c r="Q47" s="142">
        <v>2</v>
      </c>
    </row>
    <row r="48" spans="1:17">
      <c r="A48" s="129" t="s">
        <v>500</v>
      </c>
      <c r="B48" s="130">
        <v>1</v>
      </c>
      <c r="C48" s="130">
        <v>2</v>
      </c>
      <c r="D48" s="130">
        <v>0</v>
      </c>
      <c r="E48" s="130">
        <v>458.82</v>
      </c>
      <c r="F48" s="130">
        <v>0</v>
      </c>
      <c r="G48" s="130">
        <v>0</v>
      </c>
      <c r="H48" s="130">
        <v>0</v>
      </c>
      <c r="I48" s="130">
        <v>458.82</v>
      </c>
      <c r="J48" s="46"/>
      <c r="K48" s="46"/>
      <c r="L48" s="46"/>
      <c r="M48" s="46"/>
      <c r="N48" s="46"/>
      <c r="O48" s="129" t="s">
        <v>510</v>
      </c>
      <c r="P48" s="142">
        <v>2</v>
      </c>
      <c r="Q48" s="142">
        <v>2</v>
      </c>
    </row>
    <row r="49" spans="1:17">
      <c r="A49" s="128" t="s">
        <v>501</v>
      </c>
      <c r="B49" s="142">
        <v>142</v>
      </c>
      <c r="C49" s="142">
        <v>12.47887323943662</v>
      </c>
      <c r="D49" s="142">
        <v>0</v>
      </c>
      <c r="E49" s="142">
        <v>26360.9159</v>
      </c>
      <c r="F49" s="142">
        <v>16604.8186</v>
      </c>
      <c r="G49" s="142">
        <v>0</v>
      </c>
      <c r="H49" s="142">
        <v>0</v>
      </c>
      <c r="I49" s="142">
        <v>42965.734499999991</v>
      </c>
      <c r="J49" s="46"/>
      <c r="K49" s="46"/>
      <c r="L49" s="46"/>
      <c r="M49" s="46"/>
      <c r="N49" s="46"/>
      <c r="O49" s="129" t="s">
        <v>356</v>
      </c>
      <c r="P49" s="142"/>
      <c r="Q49" s="142"/>
    </row>
    <row r="50" spans="1:17" s="46" customFormat="1">
      <c r="A50" s="143" t="s">
        <v>220</v>
      </c>
      <c r="B50" s="130"/>
      <c r="C50" s="130"/>
      <c r="D50" s="130"/>
      <c r="E50" s="130"/>
      <c r="F50" s="130"/>
      <c r="G50" s="130"/>
      <c r="H50" s="130"/>
      <c r="I50" s="130"/>
      <c r="O50" s="146" t="s">
        <v>411</v>
      </c>
      <c r="P50" s="142">
        <v>2</v>
      </c>
      <c r="Q50" s="142">
        <v>2</v>
      </c>
    </row>
    <row r="51" spans="1:17" s="145" customFormat="1">
      <c r="A51" s="129" t="s">
        <v>222</v>
      </c>
      <c r="B51" s="130"/>
      <c r="C51" s="130"/>
      <c r="D51" s="130"/>
      <c r="E51" s="130"/>
      <c r="F51" s="130"/>
      <c r="G51" s="130"/>
      <c r="H51" s="130"/>
      <c r="I51" s="130"/>
      <c r="J51" s="46"/>
      <c r="K51" s="46"/>
      <c r="L51" s="46"/>
      <c r="M51" s="46"/>
      <c r="N51" s="46"/>
      <c r="O51" s="129" t="s">
        <v>511</v>
      </c>
      <c r="P51" s="142">
        <v>2</v>
      </c>
      <c r="Q51" s="142">
        <v>2</v>
      </c>
    </row>
    <row r="52" spans="1:17">
      <c r="A52" s="138" t="s">
        <v>1</v>
      </c>
      <c r="B52" s="130">
        <v>1</v>
      </c>
      <c r="C52" s="130" t="e">
        <v>#DIV/0!</v>
      </c>
      <c r="D52" s="130">
        <v>0</v>
      </c>
      <c r="E52" s="130">
        <v>0</v>
      </c>
      <c r="F52" s="130">
        <v>0</v>
      </c>
      <c r="G52" s="130">
        <v>0</v>
      </c>
      <c r="H52" s="130">
        <v>0</v>
      </c>
      <c r="I52" s="130">
        <v>0</v>
      </c>
      <c r="J52" s="46"/>
      <c r="K52" s="46"/>
      <c r="L52" s="46"/>
      <c r="M52" s="46"/>
      <c r="N52" s="46"/>
      <c r="O52" s="129" t="s">
        <v>49</v>
      </c>
      <c r="P52" s="142"/>
      <c r="Q52" s="142"/>
    </row>
    <row r="53" spans="1:17">
      <c r="A53" s="129" t="s">
        <v>559</v>
      </c>
      <c r="B53" s="130">
        <v>1</v>
      </c>
      <c r="C53" s="130" t="e">
        <v>#DIV/0!</v>
      </c>
      <c r="D53" s="130">
        <v>0</v>
      </c>
      <c r="E53" s="130">
        <v>0</v>
      </c>
      <c r="F53" s="130">
        <v>0</v>
      </c>
      <c r="G53" s="130">
        <v>0</v>
      </c>
      <c r="H53" s="130">
        <v>0</v>
      </c>
      <c r="I53" s="130">
        <v>0</v>
      </c>
      <c r="J53" s="46"/>
      <c r="K53" s="46"/>
      <c r="L53" s="46"/>
      <c r="M53" s="46"/>
      <c r="N53" s="46"/>
      <c r="O53" s="138" t="s">
        <v>411</v>
      </c>
      <c r="P53" s="142">
        <v>2</v>
      </c>
      <c r="Q53" s="142">
        <v>2</v>
      </c>
    </row>
    <row r="54" spans="1:17">
      <c r="A54" s="128" t="s">
        <v>560</v>
      </c>
      <c r="B54" s="142">
        <v>1</v>
      </c>
      <c r="C54" s="142" t="e">
        <v>#DIV/0!</v>
      </c>
      <c r="D54" s="142">
        <v>0</v>
      </c>
      <c r="E54" s="142">
        <v>0</v>
      </c>
      <c r="F54" s="142">
        <v>0</v>
      </c>
      <c r="G54" s="142">
        <v>0</v>
      </c>
      <c r="H54" s="142">
        <v>0</v>
      </c>
      <c r="I54" s="142">
        <v>0</v>
      </c>
      <c r="J54" s="46"/>
      <c r="K54" s="46"/>
      <c r="L54" s="46"/>
      <c r="M54" s="46"/>
      <c r="N54" s="46"/>
      <c r="O54" s="129" t="s">
        <v>512</v>
      </c>
      <c r="P54" s="142">
        <v>2</v>
      </c>
      <c r="Q54" s="142">
        <v>2</v>
      </c>
    </row>
    <row r="55" spans="1:17" s="46" customFormat="1">
      <c r="A55" s="143" t="s">
        <v>265</v>
      </c>
      <c r="B55" s="130"/>
      <c r="C55" s="130"/>
      <c r="D55" s="130"/>
      <c r="E55" s="130"/>
      <c r="F55" s="130"/>
      <c r="G55" s="130"/>
      <c r="H55" s="130"/>
      <c r="I55" s="130"/>
      <c r="O55" s="141" t="s">
        <v>496</v>
      </c>
      <c r="P55" s="142">
        <v>2.5571428571428569</v>
      </c>
      <c r="Q55" s="142">
        <v>2</v>
      </c>
    </row>
    <row r="56" spans="1:17">
      <c r="A56" s="129" t="s">
        <v>270</v>
      </c>
      <c r="B56" s="130"/>
      <c r="C56" s="130"/>
      <c r="D56" s="130"/>
      <c r="E56" s="130"/>
      <c r="F56" s="130"/>
      <c r="G56" s="130"/>
      <c r="H56" s="130"/>
      <c r="I56" s="130"/>
      <c r="J56" s="46"/>
      <c r="K56" s="46"/>
      <c r="L56" s="46"/>
      <c r="M56" s="46"/>
      <c r="N56" s="46"/>
      <c r="O56" s="128" t="s">
        <v>37</v>
      </c>
      <c r="P56" s="142"/>
      <c r="Q56" s="142"/>
    </row>
    <row r="57" spans="1:17" s="145" customFormat="1">
      <c r="A57" s="138" t="s">
        <v>1</v>
      </c>
      <c r="B57" s="130">
        <v>2</v>
      </c>
      <c r="C57" s="130" t="e">
        <v>#DIV/0!</v>
      </c>
      <c r="D57" s="130">
        <v>0</v>
      </c>
      <c r="E57" s="130">
        <v>0</v>
      </c>
      <c r="F57" s="130">
        <v>0</v>
      </c>
      <c r="G57" s="130">
        <v>0</v>
      </c>
      <c r="H57" s="130">
        <v>0</v>
      </c>
      <c r="I57" s="130">
        <v>0</v>
      </c>
      <c r="J57" s="46"/>
      <c r="K57" s="46"/>
      <c r="L57" s="46"/>
      <c r="M57" s="46"/>
      <c r="N57" s="46"/>
      <c r="O57" s="129" t="s">
        <v>513</v>
      </c>
      <c r="P57" s="142"/>
      <c r="Q57" s="142"/>
    </row>
    <row r="58" spans="1:17">
      <c r="A58" s="129" t="s">
        <v>561</v>
      </c>
      <c r="B58" s="130">
        <v>2</v>
      </c>
      <c r="C58" s="130" t="e">
        <v>#DIV/0!</v>
      </c>
      <c r="D58" s="130">
        <v>0</v>
      </c>
      <c r="E58" s="130">
        <v>0</v>
      </c>
      <c r="F58" s="130">
        <v>0</v>
      </c>
      <c r="G58" s="130">
        <v>0</v>
      </c>
      <c r="H58" s="130">
        <v>0</v>
      </c>
      <c r="I58" s="130">
        <v>0</v>
      </c>
      <c r="J58" s="46"/>
      <c r="K58" s="46"/>
      <c r="L58" s="46"/>
      <c r="M58" s="46"/>
      <c r="N58" s="46"/>
      <c r="O58" s="138" t="s">
        <v>410</v>
      </c>
      <c r="P58" s="142">
        <v>3</v>
      </c>
      <c r="Q58" s="142">
        <v>2</v>
      </c>
    </row>
    <row r="59" spans="1:17">
      <c r="A59" s="129" t="s">
        <v>271</v>
      </c>
      <c r="B59" s="130"/>
      <c r="C59" s="130"/>
      <c r="D59" s="130"/>
      <c r="E59" s="130"/>
      <c r="F59" s="130"/>
      <c r="G59" s="130"/>
      <c r="H59" s="130"/>
      <c r="I59" s="130"/>
      <c r="J59" s="46"/>
      <c r="K59" s="46"/>
      <c r="L59" s="46"/>
      <c r="M59" s="46"/>
      <c r="N59" s="46"/>
      <c r="O59" s="129" t="s">
        <v>514</v>
      </c>
      <c r="P59" s="142">
        <v>3</v>
      </c>
      <c r="Q59" s="142">
        <v>2</v>
      </c>
    </row>
    <row r="60" spans="1:17">
      <c r="A60" s="138" t="s">
        <v>1</v>
      </c>
      <c r="B60" s="130">
        <v>2</v>
      </c>
      <c r="C60" s="130" t="e">
        <v>#DIV/0!</v>
      </c>
      <c r="D60" s="130">
        <v>0</v>
      </c>
      <c r="E60" s="130">
        <v>0</v>
      </c>
      <c r="F60" s="130">
        <v>0</v>
      </c>
      <c r="G60" s="130">
        <v>0</v>
      </c>
      <c r="H60" s="130">
        <v>0</v>
      </c>
      <c r="I60" s="130">
        <v>0</v>
      </c>
      <c r="J60" s="46"/>
      <c r="K60" s="46"/>
      <c r="L60" s="46"/>
      <c r="M60" s="46"/>
      <c r="N60" s="46"/>
      <c r="O60" s="129" t="s">
        <v>448</v>
      </c>
      <c r="P60" s="142"/>
      <c r="Q60" s="142"/>
    </row>
    <row r="61" spans="1:17">
      <c r="A61" s="129" t="s">
        <v>562</v>
      </c>
      <c r="B61" s="130">
        <v>2</v>
      </c>
      <c r="C61" s="130" t="e">
        <v>#DIV/0!</v>
      </c>
      <c r="D61" s="130">
        <v>0</v>
      </c>
      <c r="E61" s="130">
        <v>0</v>
      </c>
      <c r="F61" s="130">
        <v>0</v>
      </c>
      <c r="G61" s="130">
        <v>0</v>
      </c>
      <c r="H61" s="130">
        <v>0</v>
      </c>
      <c r="I61" s="130">
        <v>0</v>
      </c>
      <c r="J61" s="46"/>
      <c r="K61" s="46"/>
      <c r="L61" s="46"/>
      <c r="M61" s="46"/>
      <c r="N61" s="46"/>
      <c r="O61" s="138" t="s">
        <v>490</v>
      </c>
      <c r="P61" s="142">
        <v>4</v>
      </c>
      <c r="Q61" s="142">
        <v>3</v>
      </c>
    </row>
    <row r="62" spans="1:17">
      <c r="A62" s="129" t="s">
        <v>268</v>
      </c>
      <c r="B62" s="130"/>
      <c r="C62" s="130"/>
      <c r="D62" s="130"/>
      <c r="E62" s="130"/>
      <c r="F62" s="130"/>
      <c r="G62" s="130"/>
      <c r="H62" s="130"/>
      <c r="I62" s="130"/>
      <c r="J62" s="46"/>
      <c r="K62" s="46"/>
      <c r="L62" s="46"/>
      <c r="M62" s="46"/>
      <c r="N62" s="46"/>
      <c r="O62" s="129" t="s">
        <v>515</v>
      </c>
      <c r="P62" s="142">
        <v>4</v>
      </c>
      <c r="Q62" s="142">
        <v>3</v>
      </c>
    </row>
    <row r="63" spans="1:17">
      <c r="A63" s="138" t="s">
        <v>14</v>
      </c>
      <c r="B63" s="130">
        <v>1</v>
      </c>
      <c r="C63" s="130">
        <v>1</v>
      </c>
      <c r="D63" s="130">
        <v>10000</v>
      </c>
      <c r="E63" s="130">
        <v>0</v>
      </c>
      <c r="F63" s="130">
        <v>0</v>
      </c>
      <c r="G63" s="130">
        <v>0</v>
      </c>
      <c r="H63" s="130">
        <v>0</v>
      </c>
      <c r="I63" s="130">
        <v>10000</v>
      </c>
      <c r="J63" s="46"/>
      <c r="K63" s="46"/>
      <c r="L63" s="46"/>
      <c r="M63" s="46"/>
      <c r="N63" s="46"/>
      <c r="O63" s="128" t="s">
        <v>516</v>
      </c>
      <c r="P63" s="142">
        <v>3.5</v>
      </c>
      <c r="Q63" s="142">
        <v>2.5</v>
      </c>
    </row>
    <row r="64" spans="1:17">
      <c r="A64" s="129" t="s">
        <v>502</v>
      </c>
      <c r="B64" s="130">
        <v>1</v>
      </c>
      <c r="C64" s="130">
        <v>1</v>
      </c>
      <c r="D64" s="130">
        <v>10000</v>
      </c>
      <c r="E64" s="130">
        <v>0</v>
      </c>
      <c r="F64" s="130">
        <v>0</v>
      </c>
      <c r="G64" s="130">
        <v>0</v>
      </c>
      <c r="H64" s="130">
        <v>0</v>
      </c>
      <c r="I64" s="130">
        <v>10000</v>
      </c>
      <c r="J64" s="46"/>
      <c r="K64" s="46"/>
      <c r="L64" s="46"/>
      <c r="M64" s="46"/>
      <c r="N64" s="46"/>
      <c r="O64" s="128" t="s">
        <v>103</v>
      </c>
      <c r="P64" s="142"/>
      <c r="Q64" s="142"/>
    </row>
    <row r="65" spans="1:17">
      <c r="A65" s="128" t="s">
        <v>503</v>
      </c>
      <c r="B65" s="142">
        <v>5</v>
      </c>
      <c r="C65" s="142">
        <v>1</v>
      </c>
      <c r="D65" s="142">
        <v>10000</v>
      </c>
      <c r="E65" s="142">
        <v>0</v>
      </c>
      <c r="F65" s="142">
        <v>0</v>
      </c>
      <c r="G65" s="142">
        <v>0</v>
      </c>
      <c r="H65" s="142">
        <v>0</v>
      </c>
      <c r="I65" s="142">
        <v>10000</v>
      </c>
      <c r="J65" s="46"/>
      <c r="K65" s="46"/>
      <c r="L65" s="46"/>
      <c r="M65" s="46"/>
      <c r="N65" s="46"/>
      <c r="O65" s="129" t="s">
        <v>424</v>
      </c>
      <c r="P65" s="142"/>
      <c r="Q65" s="142"/>
    </row>
    <row r="66" spans="1:17" s="46" customFormat="1">
      <c r="A66" s="143" t="s">
        <v>313</v>
      </c>
      <c r="B66" s="130"/>
      <c r="C66" s="130"/>
      <c r="D66" s="130"/>
      <c r="E66" s="130"/>
      <c r="F66" s="130"/>
      <c r="G66" s="130"/>
      <c r="H66" s="130"/>
      <c r="I66" s="130"/>
      <c r="O66" s="146" t="s">
        <v>410</v>
      </c>
      <c r="P66" s="142">
        <v>3</v>
      </c>
      <c r="Q66" s="142">
        <v>2</v>
      </c>
    </row>
    <row r="67" spans="1:17">
      <c r="A67" s="129" t="s">
        <v>489</v>
      </c>
      <c r="B67" s="130"/>
      <c r="C67" s="130"/>
      <c r="D67" s="130"/>
      <c r="E67" s="130"/>
      <c r="F67" s="130"/>
      <c r="G67" s="130"/>
      <c r="H67" s="130"/>
      <c r="I67" s="130"/>
      <c r="J67" s="46"/>
      <c r="K67" s="46"/>
      <c r="L67" s="46"/>
      <c r="M67" s="46"/>
      <c r="N67" s="46"/>
      <c r="O67" s="129" t="s">
        <v>517</v>
      </c>
      <c r="P67" s="142">
        <v>3</v>
      </c>
      <c r="Q67" s="142">
        <v>2</v>
      </c>
    </row>
    <row r="68" spans="1:17">
      <c r="A68" s="138" t="s">
        <v>1</v>
      </c>
      <c r="B68" s="130">
        <v>1</v>
      </c>
      <c r="C68" s="130" t="e">
        <v>#DIV/0!</v>
      </c>
      <c r="D68" s="130">
        <v>0</v>
      </c>
      <c r="E68" s="130">
        <v>0</v>
      </c>
      <c r="F68" s="130">
        <v>0</v>
      </c>
      <c r="G68" s="130">
        <v>0</v>
      </c>
      <c r="H68" s="130">
        <v>0</v>
      </c>
      <c r="I68" s="130">
        <v>0</v>
      </c>
      <c r="J68" s="46"/>
      <c r="K68" s="46"/>
      <c r="L68" s="46"/>
      <c r="M68" s="46"/>
      <c r="N68" s="46"/>
      <c r="O68" s="128" t="s">
        <v>518</v>
      </c>
      <c r="P68" s="142">
        <v>3</v>
      </c>
      <c r="Q68" s="142">
        <v>2</v>
      </c>
    </row>
    <row r="69" spans="1:17" s="145" customFormat="1">
      <c r="A69" s="129" t="s">
        <v>563</v>
      </c>
      <c r="B69" s="130">
        <v>1</v>
      </c>
      <c r="C69" s="130" t="e">
        <v>#DIV/0!</v>
      </c>
      <c r="D69" s="130">
        <v>0</v>
      </c>
      <c r="E69" s="130">
        <v>0</v>
      </c>
      <c r="F69" s="130">
        <v>0</v>
      </c>
      <c r="G69" s="130">
        <v>0</v>
      </c>
      <c r="H69" s="130">
        <v>0</v>
      </c>
      <c r="I69" s="130">
        <v>0</v>
      </c>
      <c r="J69" s="46"/>
      <c r="K69" s="46"/>
      <c r="L69" s="46"/>
      <c r="M69" s="46"/>
      <c r="N69" s="46"/>
      <c r="O69" s="128" t="s">
        <v>36</v>
      </c>
      <c r="P69" s="142"/>
      <c r="Q69" s="142"/>
    </row>
    <row r="70" spans="1:17">
      <c r="A70" s="129" t="s">
        <v>314</v>
      </c>
      <c r="B70" s="130"/>
      <c r="C70" s="130"/>
      <c r="D70" s="130"/>
      <c r="E70" s="130"/>
      <c r="F70" s="130"/>
      <c r="G70" s="130"/>
      <c r="H70" s="130"/>
      <c r="I70" s="130"/>
      <c r="J70" s="46"/>
      <c r="K70" s="46"/>
      <c r="L70" s="46"/>
      <c r="M70" s="46"/>
      <c r="N70" s="46"/>
      <c r="O70" s="129" t="s">
        <v>45</v>
      </c>
      <c r="P70" s="142"/>
      <c r="Q70" s="142"/>
    </row>
    <row r="71" spans="1:17">
      <c r="A71" s="138" t="s">
        <v>1</v>
      </c>
      <c r="B71" s="130">
        <v>1</v>
      </c>
      <c r="C71" s="130" t="e">
        <v>#DIV/0!</v>
      </c>
      <c r="D71" s="130">
        <v>0</v>
      </c>
      <c r="E71" s="130">
        <v>0</v>
      </c>
      <c r="F71" s="130">
        <v>0</v>
      </c>
      <c r="G71" s="130">
        <v>0</v>
      </c>
      <c r="H71" s="130">
        <v>0</v>
      </c>
      <c r="I71" s="130">
        <v>0</v>
      </c>
      <c r="J71" s="46"/>
      <c r="K71" s="46"/>
      <c r="L71" s="46"/>
      <c r="M71" s="46"/>
      <c r="N71" s="46"/>
      <c r="O71" s="138" t="s">
        <v>410</v>
      </c>
      <c r="P71" s="142">
        <v>3</v>
      </c>
      <c r="Q71" s="142">
        <v>2</v>
      </c>
    </row>
    <row r="72" spans="1:17">
      <c r="A72" s="129" t="s">
        <v>564</v>
      </c>
      <c r="B72" s="130">
        <v>1</v>
      </c>
      <c r="C72" s="130" t="e">
        <v>#DIV/0!</v>
      </c>
      <c r="D72" s="130">
        <v>0</v>
      </c>
      <c r="E72" s="130">
        <v>0</v>
      </c>
      <c r="F72" s="130">
        <v>0</v>
      </c>
      <c r="G72" s="130">
        <v>0</v>
      </c>
      <c r="H72" s="130">
        <v>0</v>
      </c>
      <c r="I72" s="130">
        <v>0</v>
      </c>
      <c r="J72" s="46"/>
      <c r="K72" s="46"/>
      <c r="L72" s="46"/>
      <c r="M72" s="46"/>
      <c r="N72" s="46"/>
      <c r="O72" s="138" t="s">
        <v>411</v>
      </c>
      <c r="P72" s="142">
        <v>2</v>
      </c>
      <c r="Q72" s="142">
        <v>2</v>
      </c>
    </row>
    <row r="73" spans="1:17">
      <c r="A73" s="129" t="s">
        <v>315</v>
      </c>
      <c r="B73" s="130"/>
      <c r="C73" s="130"/>
      <c r="D73" s="130"/>
      <c r="E73" s="130"/>
      <c r="F73" s="130"/>
      <c r="G73" s="130"/>
      <c r="H73" s="130"/>
      <c r="I73" s="130"/>
      <c r="J73" s="46"/>
      <c r="K73" s="46"/>
      <c r="L73" s="46"/>
      <c r="M73" s="46"/>
      <c r="N73" s="46"/>
      <c r="O73" s="129" t="s">
        <v>519</v>
      </c>
      <c r="P73" s="142">
        <v>2.90625</v>
      </c>
      <c r="Q73" s="142">
        <v>2</v>
      </c>
    </row>
    <row r="74" spans="1:17" s="145" customFormat="1">
      <c r="A74" s="138" t="s">
        <v>1</v>
      </c>
      <c r="B74" s="130">
        <v>1</v>
      </c>
      <c r="C74" s="130" t="e">
        <v>#DIV/0!</v>
      </c>
      <c r="D74" s="130">
        <v>0</v>
      </c>
      <c r="E74" s="130">
        <v>0</v>
      </c>
      <c r="F74" s="130">
        <v>0</v>
      </c>
      <c r="G74" s="130">
        <v>0</v>
      </c>
      <c r="H74" s="130">
        <v>0</v>
      </c>
      <c r="I74" s="130">
        <v>0</v>
      </c>
      <c r="J74" s="46"/>
      <c r="K74" s="46"/>
      <c r="L74" s="46"/>
      <c r="M74" s="46"/>
      <c r="N74" s="46"/>
      <c r="O74" s="129" t="s">
        <v>412</v>
      </c>
      <c r="P74" s="142"/>
      <c r="Q74" s="142"/>
    </row>
    <row r="75" spans="1:17">
      <c r="A75" s="129" t="s">
        <v>565</v>
      </c>
      <c r="B75" s="130">
        <v>1</v>
      </c>
      <c r="C75" s="130" t="e">
        <v>#DIV/0!</v>
      </c>
      <c r="D75" s="130">
        <v>0</v>
      </c>
      <c r="E75" s="130">
        <v>0</v>
      </c>
      <c r="F75" s="130">
        <v>0</v>
      </c>
      <c r="G75" s="130">
        <v>0</v>
      </c>
      <c r="H75" s="130">
        <v>0</v>
      </c>
      <c r="I75" s="130">
        <v>0</v>
      </c>
      <c r="J75" s="46"/>
      <c r="K75" s="46"/>
      <c r="L75" s="46"/>
      <c r="M75" s="46"/>
      <c r="N75" s="46"/>
      <c r="O75" s="138" t="s">
        <v>410</v>
      </c>
      <c r="P75" s="142">
        <v>3</v>
      </c>
      <c r="Q75" s="142">
        <v>2</v>
      </c>
    </row>
    <row r="76" spans="1:17">
      <c r="A76" s="128" t="s">
        <v>566</v>
      </c>
      <c r="B76" s="142">
        <v>3</v>
      </c>
      <c r="C76" s="142" t="e">
        <v>#DIV/0!</v>
      </c>
      <c r="D76" s="142">
        <v>0</v>
      </c>
      <c r="E76" s="142">
        <v>0</v>
      </c>
      <c r="F76" s="142">
        <v>0</v>
      </c>
      <c r="G76" s="142">
        <v>0</v>
      </c>
      <c r="H76" s="142">
        <v>0</v>
      </c>
      <c r="I76" s="142">
        <v>0</v>
      </c>
      <c r="J76" s="46"/>
      <c r="K76" s="46"/>
      <c r="L76" s="46"/>
      <c r="M76" s="46"/>
      <c r="N76" s="46"/>
      <c r="O76" s="129" t="s">
        <v>520</v>
      </c>
      <c r="P76" s="142">
        <v>3</v>
      </c>
      <c r="Q76" s="142">
        <v>2</v>
      </c>
    </row>
    <row r="77" spans="1:17">
      <c r="A77" s="143" t="s">
        <v>65</v>
      </c>
      <c r="B77" s="130"/>
      <c r="C77" s="130"/>
      <c r="D77" s="130"/>
      <c r="E77" s="130"/>
      <c r="F77" s="130"/>
      <c r="G77" s="130"/>
      <c r="H77" s="130"/>
      <c r="I77" s="130"/>
      <c r="J77" s="46"/>
      <c r="K77" s="46"/>
      <c r="L77" s="46"/>
      <c r="M77" s="46"/>
      <c r="N77" s="46"/>
      <c r="O77" s="129" t="s">
        <v>420</v>
      </c>
      <c r="P77" s="142"/>
      <c r="Q77" s="142"/>
    </row>
    <row r="78" spans="1:17">
      <c r="A78" s="139" t="s">
        <v>106</v>
      </c>
      <c r="B78" s="130"/>
      <c r="C78" s="130"/>
      <c r="D78" s="130"/>
      <c r="E78" s="130"/>
      <c r="F78" s="130"/>
      <c r="G78" s="130"/>
      <c r="H78" s="130"/>
      <c r="I78" s="130"/>
      <c r="J78" s="46"/>
      <c r="K78" s="46"/>
      <c r="L78" s="46"/>
      <c r="M78" s="46"/>
      <c r="N78" s="46"/>
      <c r="O78" s="138" t="s">
        <v>410</v>
      </c>
      <c r="P78" s="142">
        <v>3</v>
      </c>
      <c r="Q78" s="142">
        <v>2</v>
      </c>
    </row>
    <row r="79" spans="1:17">
      <c r="A79" s="140" t="s">
        <v>14</v>
      </c>
      <c r="B79" s="130">
        <v>4</v>
      </c>
      <c r="C79" s="130">
        <v>2</v>
      </c>
      <c r="D79" s="130">
        <v>0</v>
      </c>
      <c r="E79" s="130">
        <v>5200</v>
      </c>
      <c r="F79" s="130">
        <v>0</v>
      </c>
      <c r="G79" s="130">
        <v>0</v>
      </c>
      <c r="H79" s="130">
        <v>0</v>
      </c>
      <c r="I79" s="130">
        <v>5200</v>
      </c>
      <c r="J79" s="46"/>
      <c r="K79" s="46"/>
      <c r="L79" s="46"/>
      <c r="M79" s="46"/>
      <c r="N79" s="46"/>
      <c r="O79" s="138" t="s">
        <v>411</v>
      </c>
      <c r="P79" s="142">
        <v>2</v>
      </c>
      <c r="Q79" s="142">
        <v>2</v>
      </c>
    </row>
    <row r="80" spans="1:17">
      <c r="A80" s="129" t="s">
        <v>504</v>
      </c>
      <c r="B80" s="130">
        <v>4</v>
      </c>
      <c r="C80" s="130">
        <v>2</v>
      </c>
      <c r="D80" s="130">
        <v>0</v>
      </c>
      <c r="E80" s="130">
        <v>5200</v>
      </c>
      <c r="F80" s="130">
        <v>0</v>
      </c>
      <c r="G80" s="130">
        <v>0</v>
      </c>
      <c r="H80" s="130">
        <v>0</v>
      </c>
      <c r="I80" s="130">
        <v>5200</v>
      </c>
      <c r="J80" s="46"/>
      <c r="K80" s="46"/>
      <c r="L80" s="46"/>
      <c r="M80" s="46"/>
      <c r="N80" s="46"/>
      <c r="O80" s="129" t="s">
        <v>521</v>
      </c>
      <c r="P80" s="142">
        <v>2.5</v>
      </c>
      <c r="Q80" s="142">
        <v>2</v>
      </c>
    </row>
    <row r="81" spans="1:17">
      <c r="A81" s="139" t="s">
        <v>473</v>
      </c>
      <c r="B81" s="130"/>
      <c r="C81" s="130"/>
      <c r="D81" s="130"/>
      <c r="E81" s="130"/>
      <c r="F81" s="130"/>
      <c r="G81" s="130"/>
      <c r="H81" s="130"/>
      <c r="I81" s="130"/>
      <c r="J81" s="46"/>
      <c r="K81" s="46"/>
      <c r="L81" s="46"/>
      <c r="M81" s="46"/>
      <c r="N81" s="46"/>
      <c r="O81" s="129" t="s">
        <v>435</v>
      </c>
      <c r="P81" s="142"/>
      <c r="Q81" s="142"/>
    </row>
    <row r="82" spans="1:17">
      <c r="A82" s="140" t="s">
        <v>1</v>
      </c>
      <c r="B82" s="130">
        <v>1</v>
      </c>
      <c r="C82" s="130">
        <v>8</v>
      </c>
      <c r="D82" s="130">
        <v>0</v>
      </c>
      <c r="E82" s="130">
        <v>0</v>
      </c>
      <c r="F82" s="130">
        <v>0</v>
      </c>
      <c r="G82" s="130">
        <v>0</v>
      </c>
      <c r="H82" s="130">
        <v>0</v>
      </c>
      <c r="I82" s="130">
        <v>0</v>
      </c>
      <c r="J82" s="46"/>
      <c r="K82" s="46"/>
      <c r="L82" s="46"/>
      <c r="M82" s="46"/>
      <c r="N82" s="46"/>
      <c r="O82" s="138" t="s">
        <v>490</v>
      </c>
      <c r="P82" s="142">
        <v>3</v>
      </c>
      <c r="Q82" s="142">
        <v>4</v>
      </c>
    </row>
    <row r="83" spans="1:17">
      <c r="A83" s="129" t="s">
        <v>567</v>
      </c>
      <c r="B83" s="130">
        <v>1</v>
      </c>
      <c r="C83" s="130">
        <v>8</v>
      </c>
      <c r="D83" s="130">
        <v>0</v>
      </c>
      <c r="E83" s="130">
        <v>0</v>
      </c>
      <c r="F83" s="130">
        <v>0</v>
      </c>
      <c r="G83" s="130">
        <v>0</v>
      </c>
      <c r="H83" s="130">
        <v>0</v>
      </c>
      <c r="I83" s="130">
        <v>0</v>
      </c>
      <c r="J83" s="46"/>
      <c r="K83" s="46"/>
      <c r="L83" s="46"/>
      <c r="M83" s="46"/>
      <c r="N83" s="46"/>
      <c r="O83" s="129" t="s">
        <v>522</v>
      </c>
      <c r="P83" s="142">
        <v>3</v>
      </c>
      <c r="Q83" s="142">
        <v>4</v>
      </c>
    </row>
    <row r="84" spans="1:17">
      <c r="A84" s="128" t="s">
        <v>505</v>
      </c>
      <c r="B84" s="130">
        <v>5</v>
      </c>
      <c r="C84" s="130">
        <v>3.2</v>
      </c>
      <c r="D84" s="130">
        <v>0</v>
      </c>
      <c r="E84" s="130">
        <v>5200</v>
      </c>
      <c r="F84" s="130">
        <v>0</v>
      </c>
      <c r="G84" s="130">
        <v>0</v>
      </c>
      <c r="H84" s="130">
        <v>0</v>
      </c>
      <c r="I84" s="130">
        <v>5200</v>
      </c>
      <c r="J84" s="46"/>
      <c r="K84" s="46"/>
      <c r="L84" s="46"/>
      <c r="M84" s="46"/>
      <c r="N84" s="46"/>
      <c r="O84" s="129" t="s">
        <v>354</v>
      </c>
      <c r="P84" s="142"/>
      <c r="Q84" s="142"/>
    </row>
    <row r="85" spans="1:17">
      <c r="A85" s="143" t="s">
        <v>336</v>
      </c>
      <c r="B85" s="130"/>
      <c r="C85" s="130"/>
      <c r="D85" s="130"/>
      <c r="E85" s="130"/>
      <c r="F85" s="130"/>
      <c r="G85" s="130"/>
      <c r="H85" s="130"/>
      <c r="I85" s="130"/>
      <c r="J85" s="46"/>
      <c r="K85" s="46"/>
      <c r="L85" s="46"/>
      <c r="M85" s="46"/>
      <c r="N85" s="46"/>
      <c r="O85" s="138" t="s">
        <v>410</v>
      </c>
      <c r="P85" s="142">
        <v>3</v>
      </c>
      <c r="Q85" s="142">
        <v>2.1666666666666665</v>
      </c>
    </row>
    <row r="86" spans="1:17" s="145" customFormat="1">
      <c r="A86" s="139" t="s">
        <v>136</v>
      </c>
      <c r="B86" s="130"/>
      <c r="C86" s="130"/>
      <c r="D86" s="130"/>
      <c r="E86" s="130"/>
      <c r="F86" s="130"/>
      <c r="G86" s="130"/>
      <c r="H86" s="130"/>
      <c r="I86" s="130"/>
      <c r="J86" s="46"/>
      <c r="K86" s="46"/>
      <c r="L86" s="46"/>
      <c r="M86" s="46"/>
      <c r="N86" s="46"/>
      <c r="O86" s="129" t="s">
        <v>523</v>
      </c>
      <c r="P86" s="142">
        <v>3</v>
      </c>
      <c r="Q86" s="142">
        <v>2.1666666666666665</v>
      </c>
    </row>
    <row r="87" spans="1:17">
      <c r="A87" s="140" t="s">
        <v>1</v>
      </c>
      <c r="B87" s="130">
        <v>63</v>
      </c>
      <c r="C87" s="130">
        <v>7.746031746031746</v>
      </c>
      <c r="D87" s="130">
        <v>0</v>
      </c>
      <c r="E87" s="130">
        <v>0</v>
      </c>
      <c r="F87" s="130">
        <v>0</v>
      </c>
      <c r="G87" s="130">
        <v>0</v>
      </c>
      <c r="H87" s="130">
        <v>0</v>
      </c>
      <c r="I87" s="130">
        <v>0</v>
      </c>
      <c r="J87" s="46"/>
      <c r="K87" s="46"/>
      <c r="L87" s="46"/>
      <c r="M87" s="46"/>
      <c r="N87" s="46"/>
      <c r="O87" s="129" t="s">
        <v>47</v>
      </c>
      <c r="P87" s="142"/>
      <c r="Q87" s="142"/>
    </row>
    <row r="88" spans="1:17">
      <c r="A88" s="140" t="s">
        <v>14</v>
      </c>
      <c r="B88" s="130">
        <v>54</v>
      </c>
      <c r="C88" s="130">
        <v>2.7037037037037037</v>
      </c>
      <c r="D88" s="130">
        <v>0</v>
      </c>
      <c r="E88" s="130">
        <v>1506.022199999999</v>
      </c>
      <c r="F88" s="130">
        <v>9448.8263999999981</v>
      </c>
      <c r="G88" s="130">
        <v>371.7</v>
      </c>
      <c r="H88" s="130">
        <v>0</v>
      </c>
      <c r="I88" s="130">
        <v>11326.548600000006</v>
      </c>
      <c r="J88" s="46"/>
      <c r="K88" s="46"/>
      <c r="L88" s="46"/>
      <c r="M88" s="46"/>
      <c r="N88" s="46"/>
      <c r="O88" s="138" t="s">
        <v>410</v>
      </c>
      <c r="P88" s="142">
        <v>3</v>
      </c>
      <c r="Q88" s="142">
        <v>2</v>
      </c>
    </row>
    <row r="89" spans="1:17">
      <c r="A89" s="140" t="s">
        <v>118</v>
      </c>
      <c r="B89" s="130">
        <v>2</v>
      </c>
      <c r="C89" s="130">
        <v>6</v>
      </c>
      <c r="D89" s="130">
        <v>0</v>
      </c>
      <c r="E89" s="130">
        <v>0</v>
      </c>
      <c r="F89" s="130">
        <v>0</v>
      </c>
      <c r="G89" s="130">
        <v>0</v>
      </c>
      <c r="H89" s="130">
        <v>0</v>
      </c>
      <c r="I89" s="130">
        <v>0</v>
      </c>
      <c r="J89" s="46"/>
      <c r="K89" s="46"/>
      <c r="L89" s="46"/>
      <c r="M89" s="46"/>
      <c r="N89" s="46"/>
      <c r="O89" s="138" t="s">
        <v>411</v>
      </c>
      <c r="P89" s="142">
        <v>2</v>
      </c>
      <c r="Q89" s="142">
        <v>2</v>
      </c>
    </row>
    <row r="90" spans="1:17">
      <c r="A90" s="139" t="s">
        <v>506</v>
      </c>
      <c r="B90" s="130">
        <v>119</v>
      </c>
      <c r="C90" s="130">
        <v>5.4285714285714288</v>
      </c>
      <c r="D90" s="130">
        <v>0</v>
      </c>
      <c r="E90" s="130">
        <v>1506.022199999999</v>
      </c>
      <c r="F90" s="130">
        <v>9448.8263999999981</v>
      </c>
      <c r="G90" s="130">
        <v>371.7</v>
      </c>
      <c r="H90" s="130">
        <v>0</v>
      </c>
      <c r="I90" s="130">
        <v>11326.548600000006</v>
      </c>
      <c r="J90" s="46"/>
      <c r="K90" s="46"/>
      <c r="L90" s="46"/>
      <c r="M90" s="46"/>
      <c r="N90" s="46"/>
      <c r="O90" s="129" t="s">
        <v>524</v>
      </c>
      <c r="P90" s="142">
        <v>2.5</v>
      </c>
      <c r="Q90" s="142">
        <v>2</v>
      </c>
    </row>
    <row r="91" spans="1:17">
      <c r="A91" s="139" t="s">
        <v>355</v>
      </c>
      <c r="B91" s="130"/>
      <c r="C91" s="130"/>
      <c r="D91" s="130"/>
      <c r="E91" s="130"/>
      <c r="F91" s="130"/>
      <c r="G91" s="130"/>
      <c r="H91" s="130"/>
      <c r="I91" s="130"/>
      <c r="J91" s="46"/>
      <c r="K91" s="46"/>
      <c r="L91" s="46"/>
      <c r="M91" s="46"/>
      <c r="N91" s="46"/>
      <c r="O91" s="129" t="s">
        <v>459</v>
      </c>
      <c r="P91" s="142"/>
      <c r="Q91" s="142"/>
    </row>
    <row r="92" spans="1:17">
      <c r="A92" s="140" t="s">
        <v>14</v>
      </c>
      <c r="B92" s="130">
        <v>1</v>
      </c>
      <c r="C92" s="130">
        <v>3</v>
      </c>
      <c r="D92" s="130">
        <v>0</v>
      </c>
      <c r="E92" s="130">
        <v>0</v>
      </c>
      <c r="F92" s="130">
        <v>181.01999999999998</v>
      </c>
      <c r="G92" s="130">
        <v>0</v>
      </c>
      <c r="H92" s="130">
        <v>0</v>
      </c>
      <c r="I92" s="130">
        <v>181.01999999999998</v>
      </c>
      <c r="J92" s="46"/>
      <c r="K92" s="46"/>
      <c r="L92" s="46"/>
      <c r="M92" s="46"/>
      <c r="N92" s="46"/>
      <c r="O92" s="138" t="s">
        <v>410</v>
      </c>
      <c r="P92" s="142">
        <v>3</v>
      </c>
      <c r="Q92" s="142">
        <v>2</v>
      </c>
    </row>
    <row r="93" spans="1:17">
      <c r="A93" s="139" t="s">
        <v>507</v>
      </c>
      <c r="B93" s="130">
        <v>1</v>
      </c>
      <c r="C93" s="130">
        <v>3</v>
      </c>
      <c r="D93" s="130">
        <v>0</v>
      </c>
      <c r="E93" s="130">
        <v>0</v>
      </c>
      <c r="F93" s="130">
        <v>181.01999999999998</v>
      </c>
      <c r="G93" s="130">
        <v>0</v>
      </c>
      <c r="H93" s="130">
        <v>0</v>
      </c>
      <c r="I93" s="130">
        <v>181.01999999999998</v>
      </c>
      <c r="J93" s="46"/>
      <c r="K93" s="46"/>
      <c r="L93" s="46"/>
      <c r="M93" s="46"/>
      <c r="N93" s="46"/>
      <c r="O93" s="129" t="s">
        <v>525</v>
      </c>
      <c r="P93" s="142">
        <v>3</v>
      </c>
      <c r="Q93" s="142">
        <v>2</v>
      </c>
    </row>
    <row r="94" spans="1:17" s="145" customFormat="1">
      <c r="A94" s="139" t="s">
        <v>437</v>
      </c>
      <c r="B94" s="130"/>
      <c r="C94" s="130"/>
      <c r="D94" s="130"/>
      <c r="E94" s="130"/>
      <c r="F94" s="130"/>
      <c r="G94" s="130"/>
      <c r="H94" s="130"/>
      <c r="I94" s="130"/>
      <c r="J94" s="46"/>
      <c r="K94" s="46"/>
      <c r="L94" s="46"/>
      <c r="M94" s="46"/>
      <c r="N94" s="46"/>
      <c r="O94" s="129" t="s">
        <v>44</v>
      </c>
      <c r="P94" s="142"/>
      <c r="Q94" s="142"/>
    </row>
    <row r="95" spans="1:17">
      <c r="A95" s="140" t="s">
        <v>14</v>
      </c>
      <c r="B95" s="130">
        <v>2</v>
      </c>
      <c r="C95" s="130">
        <v>2.5</v>
      </c>
      <c r="D95" s="130">
        <v>0</v>
      </c>
      <c r="E95" s="130">
        <v>14</v>
      </c>
      <c r="F95" s="130">
        <v>35</v>
      </c>
      <c r="G95" s="130">
        <v>0</v>
      </c>
      <c r="H95" s="130">
        <v>0</v>
      </c>
      <c r="I95" s="130">
        <v>49</v>
      </c>
      <c r="J95" s="46"/>
      <c r="K95" s="46"/>
      <c r="L95" s="46"/>
      <c r="M95" s="46"/>
      <c r="N95" s="46"/>
      <c r="O95" s="138" t="s">
        <v>410</v>
      </c>
      <c r="P95" s="142">
        <v>3</v>
      </c>
      <c r="Q95" s="142">
        <v>2</v>
      </c>
    </row>
    <row r="96" spans="1:17">
      <c r="A96" s="140" t="s">
        <v>118</v>
      </c>
      <c r="B96" s="130">
        <v>1</v>
      </c>
      <c r="C96" s="130">
        <v>6</v>
      </c>
      <c r="D96" s="130">
        <v>0</v>
      </c>
      <c r="E96" s="130">
        <v>0</v>
      </c>
      <c r="F96" s="130">
        <v>0</v>
      </c>
      <c r="G96" s="130">
        <v>0</v>
      </c>
      <c r="H96" s="130">
        <v>0</v>
      </c>
      <c r="I96" s="130">
        <v>0</v>
      </c>
      <c r="J96" s="46"/>
      <c r="K96" s="46"/>
      <c r="L96" s="46"/>
      <c r="M96" s="46"/>
      <c r="N96" s="46"/>
      <c r="O96" s="138" t="s">
        <v>411</v>
      </c>
      <c r="P96" s="142">
        <v>2</v>
      </c>
      <c r="Q96" s="142">
        <v>2</v>
      </c>
    </row>
    <row r="97" spans="1:17">
      <c r="A97" s="139" t="s">
        <v>508</v>
      </c>
      <c r="B97" s="130">
        <v>3</v>
      </c>
      <c r="C97" s="130">
        <v>3.6666666666666665</v>
      </c>
      <c r="D97" s="130">
        <v>0</v>
      </c>
      <c r="E97" s="130">
        <v>14</v>
      </c>
      <c r="F97" s="130">
        <v>35</v>
      </c>
      <c r="G97" s="130">
        <v>0</v>
      </c>
      <c r="H97" s="130">
        <v>0</v>
      </c>
      <c r="I97" s="130">
        <v>49</v>
      </c>
      <c r="J97" s="46"/>
      <c r="K97" s="46"/>
      <c r="L97" s="46"/>
      <c r="M97" s="46"/>
      <c r="N97" s="46"/>
      <c r="O97" s="129" t="s">
        <v>526</v>
      </c>
      <c r="P97" s="142">
        <v>2.5</v>
      </c>
      <c r="Q97" s="142">
        <v>2</v>
      </c>
    </row>
    <row r="98" spans="1:17">
      <c r="A98" s="139" t="s">
        <v>343</v>
      </c>
      <c r="B98" s="130"/>
      <c r="C98" s="130"/>
      <c r="D98" s="130"/>
      <c r="E98" s="130"/>
      <c r="F98" s="130"/>
      <c r="G98" s="130"/>
      <c r="H98" s="130"/>
      <c r="I98" s="130"/>
      <c r="J98" s="46"/>
      <c r="K98" s="46"/>
      <c r="L98" s="46"/>
      <c r="M98" s="46"/>
      <c r="N98" s="46"/>
      <c r="O98" s="129" t="s">
        <v>482</v>
      </c>
      <c r="P98" s="142"/>
      <c r="Q98" s="142"/>
    </row>
    <row r="99" spans="1:17" s="145" customFormat="1">
      <c r="A99" s="140" t="s">
        <v>1</v>
      </c>
      <c r="B99" s="130">
        <v>16</v>
      </c>
      <c r="C99" s="130">
        <v>6.625</v>
      </c>
      <c r="D99" s="130">
        <v>0</v>
      </c>
      <c r="E99" s="130">
        <v>0</v>
      </c>
      <c r="F99" s="130">
        <v>0</v>
      </c>
      <c r="G99" s="130">
        <v>0</v>
      </c>
      <c r="H99" s="130">
        <v>0</v>
      </c>
      <c r="I99" s="130">
        <v>0</v>
      </c>
      <c r="J99" s="46"/>
      <c r="K99" s="46"/>
      <c r="L99" s="46"/>
      <c r="M99" s="46"/>
      <c r="N99" s="46"/>
      <c r="O99" s="138" t="s">
        <v>410</v>
      </c>
      <c r="P99" s="142">
        <v>3</v>
      </c>
      <c r="Q99" s="142">
        <v>3</v>
      </c>
    </row>
    <row r="100" spans="1:17">
      <c r="A100" s="140" t="s">
        <v>14</v>
      </c>
      <c r="B100" s="130">
        <v>10</v>
      </c>
      <c r="C100" s="130">
        <v>2.8</v>
      </c>
      <c r="D100" s="130">
        <v>0</v>
      </c>
      <c r="E100" s="130">
        <v>49</v>
      </c>
      <c r="F100" s="130">
        <v>168</v>
      </c>
      <c r="G100" s="130">
        <v>35</v>
      </c>
      <c r="H100" s="130">
        <v>0</v>
      </c>
      <c r="I100" s="130">
        <v>252</v>
      </c>
      <c r="J100" s="46"/>
      <c r="K100" s="46"/>
      <c r="L100" s="46"/>
      <c r="M100" s="46"/>
      <c r="N100" s="46"/>
      <c r="O100" s="129" t="s">
        <v>527</v>
      </c>
      <c r="P100" s="142">
        <v>3</v>
      </c>
      <c r="Q100" s="142">
        <v>3</v>
      </c>
    </row>
    <row r="101" spans="1:17">
      <c r="A101" s="140" t="s">
        <v>118</v>
      </c>
      <c r="B101" s="130">
        <v>2</v>
      </c>
      <c r="C101" s="130">
        <v>6</v>
      </c>
      <c r="D101" s="130">
        <v>0</v>
      </c>
      <c r="E101" s="130">
        <v>0</v>
      </c>
      <c r="F101" s="130">
        <v>0</v>
      </c>
      <c r="G101" s="130">
        <v>0</v>
      </c>
      <c r="H101" s="130">
        <v>0</v>
      </c>
      <c r="I101" s="130">
        <v>0</v>
      </c>
      <c r="J101" s="46"/>
      <c r="K101" s="46"/>
      <c r="L101" s="46"/>
      <c r="M101" s="46"/>
      <c r="N101" s="46"/>
      <c r="O101" s="128" t="s">
        <v>528</v>
      </c>
      <c r="P101" s="142">
        <v>2.8627450980392157</v>
      </c>
      <c r="Q101" s="142">
        <v>2.0784313725490198</v>
      </c>
    </row>
    <row r="102" spans="1:17">
      <c r="A102" s="139" t="s">
        <v>509</v>
      </c>
      <c r="B102" s="130">
        <v>28</v>
      </c>
      <c r="C102" s="130">
        <v>5.2142857142857144</v>
      </c>
      <c r="D102" s="130">
        <v>0</v>
      </c>
      <c r="E102" s="130">
        <v>49</v>
      </c>
      <c r="F102" s="130">
        <v>168</v>
      </c>
      <c r="G102" s="130">
        <v>35</v>
      </c>
      <c r="H102" s="130">
        <v>0</v>
      </c>
      <c r="I102" s="130">
        <v>252</v>
      </c>
      <c r="J102" s="46"/>
      <c r="K102" s="46"/>
      <c r="L102" s="46"/>
      <c r="M102" s="46"/>
      <c r="N102" s="46"/>
      <c r="O102" s="128" t="s">
        <v>66</v>
      </c>
      <c r="P102" s="142"/>
      <c r="Q102" s="142"/>
    </row>
    <row r="103" spans="1:17">
      <c r="A103" s="139" t="s">
        <v>461</v>
      </c>
      <c r="B103" s="130"/>
      <c r="C103" s="130"/>
      <c r="D103" s="130"/>
      <c r="E103" s="130"/>
      <c r="F103" s="130"/>
      <c r="G103" s="130"/>
      <c r="H103" s="130"/>
      <c r="I103" s="130"/>
      <c r="J103" s="46"/>
      <c r="K103" s="46"/>
      <c r="L103" s="46"/>
      <c r="M103" s="46"/>
      <c r="N103" s="46"/>
      <c r="O103" s="129" t="s">
        <v>106</v>
      </c>
      <c r="P103" s="142"/>
      <c r="Q103" s="142"/>
    </row>
    <row r="104" spans="1:17" s="145" customFormat="1">
      <c r="A104" s="140" t="s">
        <v>14</v>
      </c>
      <c r="B104" s="130">
        <v>1</v>
      </c>
      <c r="C104" s="130">
        <v>2</v>
      </c>
      <c r="D104" s="130">
        <v>0</v>
      </c>
      <c r="E104" s="130">
        <v>10</v>
      </c>
      <c r="F104" s="130">
        <v>0</v>
      </c>
      <c r="G104" s="130">
        <v>0</v>
      </c>
      <c r="H104" s="130">
        <v>0</v>
      </c>
      <c r="I104" s="130">
        <v>10</v>
      </c>
      <c r="J104" s="46"/>
      <c r="K104" s="46"/>
      <c r="L104" s="46"/>
      <c r="M104" s="46"/>
      <c r="N104" s="46"/>
      <c r="O104" s="138" t="s">
        <v>410</v>
      </c>
      <c r="P104" s="142">
        <v>2.7142857142857144</v>
      </c>
      <c r="Q104" s="142">
        <v>2.2857142857142856</v>
      </c>
    </row>
    <row r="105" spans="1:17">
      <c r="A105" s="139" t="s">
        <v>510</v>
      </c>
      <c r="B105" s="130">
        <v>1</v>
      </c>
      <c r="C105" s="130">
        <v>2</v>
      </c>
      <c r="D105" s="130">
        <v>0</v>
      </c>
      <c r="E105" s="130">
        <v>10</v>
      </c>
      <c r="F105" s="130">
        <v>0</v>
      </c>
      <c r="G105" s="130">
        <v>0</v>
      </c>
      <c r="H105" s="130">
        <v>0</v>
      </c>
      <c r="I105" s="130">
        <v>10</v>
      </c>
      <c r="J105" s="46"/>
      <c r="K105" s="46"/>
      <c r="L105" s="46"/>
      <c r="M105" s="46"/>
      <c r="N105" s="46"/>
      <c r="O105" s="138" t="s">
        <v>411</v>
      </c>
      <c r="P105" s="142">
        <v>2</v>
      </c>
      <c r="Q105" s="142">
        <v>2</v>
      </c>
    </row>
    <row r="106" spans="1:17">
      <c r="A106" s="139" t="s">
        <v>356</v>
      </c>
      <c r="B106" s="130"/>
      <c r="C106" s="130"/>
      <c r="D106" s="130"/>
      <c r="E106" s="130"/>
      <c r="F106" s="130"/>
      <c r="G106" s="130"/>
      <c r="H106" s="130"/>
      <c r="I106" s="130"/>
      <c r="J106" s="46"/>
      <c r="K106" s="46"/>
      <c r="L106" s="46"/>
      <c r="M106" s="46"/>
      <c r="N106" s="46"/>
      <c r="O106" s="129" t="s">
        <v>504</v>
      </c>
      <c r="P106" s="142">
        <v>2.625</v>
      </c>
      <c r="Q106" s="142">
        <v>2.25</v>
      </c>
    </row>
    <row r="107" spans="1:17">
      <c r="A107" s="140" t="s">
        <v>1</v>
      </c>
      <c r="B107" s="130">
        <v>3</v>
      </c>
      <c r="C107" s="130">
        <v>6.666666666666667</v>
      </c>
      <c r="D107" s="130">
        <v>0</v>
      </c>
      <c r="E107" s="130">
        <v>0</v>
      </c>
      <c r="F107" s="130">
        <v>0</v>
      </c>
      <c r="G107" s="130">
        <v>0</v>
      </c>
      <c r="H107" s="130">
        <v>0</v>
      </c>
      <c r="I107" s="130">
        <v>0</v>
      </c>
      <c r="J107" s="46"/>
      <c r="K107" s="46"/>
      <c r="L107" s="46"/>
      <c r="M107" s="46"/>
      <c r="N107" s="46"/>
      <c r="O107" s="128" t="s">
        <v>529</v>
      </c>
      <c r="P107" s="142">
        <v>2.625</v>
      </c>
      <c r="Q107" s="142">
        <v>2.25</v>
      </c>
    </row>
    <row r="108" spans="1:17">
      <c r="A108" s="140" t="s">
        <v>14</v>
      </c>
      <c r="B108" s="130">
        <v>1</v>
      </c>
      <c r="C108" s="130">
        <v>4</v>
      </c>
      <c r="D108" s="130">
        <v>0</v>
      </c>
      <c r="E108" s="130">
        <v>0</v>
      </c>
      <c r="F108" s="130">
        <v>0</v>
      </c>
      <c r="G108" s="130">
        <v>39.24</v>
      </c>
      <c r="H108" s="130">
        <v>0</v>
      </c>
      <c r="I108" s="130">
        <v>39.24</v>
      </c>
      <c r="J108" s="46"/>
      <c r="K108" s="46"/>
      <c r="L108" s="46"/>
      <c r="M108" s="46"/>
      <c r="N108" s="46"/>
      <c r="O108" s="128" t="s">
        <v>51</v>
      </c>
      <c r="P108" s="142"/>
      <c r="Q108" s="142"/>
    </row>
    <row r="109" spans="1:17">
      <c r="A109" s="139" t="s">
        <v>511</v>
      </c>
      <c r="B109" s="130">
        <v>4</v>
      </c>
      <c r="C109" s="130">
        <v>6</v>
      </c>
      <c r="D109" s="130">
        <v>0</v>
      </c>
      <c r="E109" s="130">
        <v>0</v>
      </c>
      <c r="F109" s="130">
        <v>0</v>
      </c>
      <c r="G109" s="130">
        <v>39.24</v>
      </c>
      <c r="H109" s="130">
        <v>0</v>
      </c>
      <c r="I109" s="130">
        <v>39.24</v>
      </c>
      <c r="J109" s="46"/>
      <c r="K109" s="46"/>
      <c r="L109" s="46"/>
      <c r="M109" s="46"/>
      <c r="N109" s="46"/>
      <c r="O109" s="129" t="s">
        <v>386</v>
      </c>
      <c r="P109" s="142"/>
      <c r="Q109" s="142"/>
    </row>
    <row r="110" spans="1:17" s="145" customFormat="1">
      <c r="A110" s="139" t="s">
        <v>49</v>
      </c>
      <c r="B110" s="130"/>
      <c r="C110" s="130"/>
      <c r="D110" s="130"/>
      <c r="E110" s="130"/>
      <c r="F110" s="130"/>
      <c r="G110" s="130"/>
      <c r="H110" s="130"/>
      <c r="I110" s="130"/>
      <c r="J110" s="46"/>
      <c r="K110" s="46"/>
      <c r="L110" s="46"/>
      <c r="M110" s="46"/>
      <c r="N110" s="46"/>
      <c r="O110" s="138" t="s">
        <v>410</v>
      </c>
      <c r="P110" s="142">
        <v>3</v>
      </c>
      <c r="Q110" s="142">
        <v>2.75</v>
      </c>
    </row>
    <row r="111" spans="1:17">
      <c r="A111" s="140" t="s">
        <v>1</v>
      </c>
      <c r="B111" s="130">
        <v>28</v>
      </c>
      <c r="C111" s="130">
        <v>8</v>
      </c>
      <c r="D111" s="130">
        <v>0</v>
      </c>
      <c r="E111" s="130">
        <v>0</v>
      </c>
      <c r="F111" s="130">
        <v>0</v>
      </c>
      <c r="G111" s="130">
        <v>0</v>
      </c>
      <c r="H111" s="130">
        <v>0</v>
      </c>
      <c r="I111" s="130">
        <v>0</v>
      </c>
      <c r="J111" s="46"/>
      <c r="K111" s="46"/>
      <c r="L111" s="46"/>
      <c r="M111" s="46"/>
      <c r="N111" s="46"/>
      <c r="O111" s="138" t="s">
        <v>411</v>
      </c>
      <c r="P111" s="142">
        <v>2</v>
      </c>
      <c r="Q111" s="142">
        <v>2</v>
      </c>
    </row>
    <row r="112" spans="1:17">
      <c r="A112" s="140" t="s">
        <v>14</v>
      </c>
      <c r="B112" s="130">
        <v>1</v>
      </c>
      <c r="C112" s="130">
        <v>2</v>
      </c>
      <c r="D112" s="130">
        <v>0</v>
      </c>
      <c r="E112" s="130">
        <v>150</v>
      </c>
      <c r="F112" s="130">
        <v>0</v>
      </c>
      <c r="G112" s="130">
        <v>0</v>
      </c>
      <c r="H112" s="130">
        <v>0</v>
      </c>
      <c r="I112" s="130">
        <v>150</v>
      </c>
      <c r="J112" s="46"/>
      <c r="K112" s="46"/>
      <c r="L112" s="46"/>
      <c r="M112" s="46"/>
      <c r="N112" s="46"/>
      <c r="O112" s="129" t="s">
        <v>530</v>
      </c>
      <c r="P112" s="142">
        <v>2.5714285714285716</v>
      </c>
      <c r="Q112" s="142">
        <v>2.4285714285714284</v>
      </c>
    </row>
    <row r="113" spans="1:17">
      <c r="A113" s="139" t="s">
        <v>512</v>
      </c>
      <c r="B113" s="130">
        <v>29</v>
      </c>
      <c r="C113" s="130">
        <v>7.7931034482758621</v>
      </c>
      <c r="D113" s="130">
        <v>0</v>
      </c>
      <c r="E113" s="130">
        <v>150</v>
      </c>
      <c r="F113" s="130">
        <v>0</v>
      </c>
      <c r="G113" s="130">
        <v>0</v>
      </c>
      <c r="H113" s="130">
        <v>0</v>
      </c>
      <c r="I113" s="130">
        <v>150</v>
      </c>
      <c r="J113" s="46"/>
      <c r="K113" s="46"/>
      <c r="L113" s="46"/>
      <c r="M113" s="46"/>
      <c r="N113" s="46"/>
      <c r="O113" s="129" t="s">
        <v>413</v>
      </c>
      <c r="P113" s="142"/>
      <c r="Q113" s="142"/>
    </row>
    <row r="114" spans="1:17">
      <c r="A114" s="128" t="s">
        <v>496</v>
      </c>
      <c r="B114" s="144">
        <v>185</v>
      </c>
      <c r="C114" s="144">
        <v>5.7189189189189191</v>
      </c>
      <c r="D114" s="144">
        <v>0</v>
      </c>
      <c r="E114" s="144">
        <v>1729.022199999999</v>
      </c>
      <c r="F114" s="144">
        <v>9832.8463999999985</v>
      </c>
      <c r="G114" s="144">
        <v>445.94</v>
      </c>
      <c r="H114" s="144">
        <v>0</v>
      </c>
      <c r="I114" s="144">
        <v>12007.808600000006</v>
      </c>
      <c r="J114" s="46"/>
      <c r="K114" s="46"/>
      <c r="L114" s="46"/>
      <c r="M114" s="46"/>
      <c r="N114" s="46"/>
      <c r="O114" s="138" t="s">
        <v>411</v>
      </c>
      <c r="P114" s="142">
        <v>2</v>
      </c>
      <c r="Q114" s="142">
        <v>2</v>
      </c>
    </row>
    <row r="115" spans="1:17" s="145" customFormat="1">
      <c r="A115" s="143" t="s">
        <v>37</v>
      </c>
      <c r="B115" s="130"/>
      <c r="C115" s="130"/>
      <c r="D115" s="130"/>
      <c r="E115" s="130"/>
      <c r="F115" s="130"/>
      <c r="G115" s="130"/>
      <c r="H115" s="130"/>
      <c r="I115" s="130"/>
      <c r="J115" s="46"/>
      <c r="K115" s="46"/>
      <c r="L115" s="46"/>
      <c r="M115" s="46"/>
      <c r="N115" s="46"/>
      <c r="O115" s="129" t="s">
        <v>531</v>
      </c>
      <c r="P115" s="142">
        <v>2</v>
      </c>
      <c r="Q115" s="142">
        <v>2</v>
      </c>
    </row>
    <row r="116" spans="1:17">
      <c r="A116" s="139" t="s">
        <v>513</v>
      </c>
      <c r="B116" s="130"/>
      <c r="C116" s="130"/>
      <c r="D116" s="130"/>
      <c r="E116" s="130"/>
      <c r="F116" s="130"/>
      <c r="G116" s="130"/>
      <c r="H116" s="130"/>
      <c r="I116" s="130"/>
      <c r="J116" s="46"/>
      <c r="K116" s="46"/>
      <c r="L116" s="46"/>
      <c r="M116" s="46"/>
      <c r="N116" s="46"/>
      <c r="O116" s="129" t="s">
        <v>421</v>
      </c>
      <c r="P116" s="142"/>
      <c r="Q116" s="142"/>
    </row>
    <row r="117" spans="1:17">
      <c r="A117" s="140" t="s">
        <v>1</v>
      </c>
      <c r="B117" s="130">
        <v>32</v>
      </c>
      <c r="C117" s="130">
        <v>10.125</v>
      </c>
      <c r="D117" s="130">
        <v>0</v>
      </c>
      <c r="E117" s="130">
        <v>0</v>
      </c>
      <c r="F117" s="130">
        <v>0</v>
      </c>
      <c r="G117" s="130">
        <v>0</v>
      </c>
      <c r="H117" s="130">
        <v>0</v>
      </c>
      <c r="I117" s="130">
        <v>0</v>
      </c>
      <c r="J117" s="46"/>
      <c r="K117" s="46"/>
      <c r="L117" s="46"/>
      <c r="M117" s="46"/>
      <c r="N117" s="46"/>
      <c r="O117" s="138" t="s">
        <v>411</v>
      </c>
      <c r="P117" s="142">
        <v>2</v>
      </c>
      <c r="Q117" s="142">
        <v>2</v>
      </c>
    </row>
    <row r="118" spans="1:17">
      <c r="A118" s="140" t="s">
        <v>14</v>
      </c>
      <c r="B118" s="130">
        <v>1</v>
      </c>
      <c r="C118" s="130">
        <v>1</v>
      </c>
      <c r="D118" s="130">
        <v>100</v>
      </c>
      <c r="E118" s="130">
        <v>0</v>
      </c>
      <c r="F118" s="130">
        <v>0</v>
      </c>
      <c r="G118" s="130">
        <v>0</v>
      </c>
      <c r="H118" s="130">
        <v>0</v>
      </c>
      <c r="I118" s="130">
        <v>100</v>
      </c>
      <c r="J118" s="46"/>
      <c r="K118" s="46"/>
      <c r="L118" s="46"/>
      <c r="M118" s="46"/>
      <c r="N118" s="46"/>
      <c r="O118" s="129" t="s">
        <v>532</v>
      </c>
      <c r="P118" s="142">
        <v>2</v>
      </c>
      <c r="Q118" s="142">
        <v>2</v>
      </c>
    </row>
    <row r="119" spans="1:17">
      <c r="A119" s="140" t="s">
        <v>118</v>
      </c>
      <c r="B119" s="130">
        <v>4</v>
      </c>
      <c r="C119" s="130">
        <v>20</v>
      </c>
      <c r="D119" s="130">
        <v>0</v>
      </c>
      <c r="E119" s="130">
        <v>0</v>
      </c>
      <c r="F119" s="130">
        <v>0</v>
      </c>
      <c r="G119" s="130">
        <v>0</v>
      </c>
      <c r="H119" s="130">
        <v>0</v>
      </c>
      <c r="I119" s="130">
        <v>0</v>
      </c>
      <c r="J119" s="46"/>
      <c r="K119" s="46"/>
      <c r="L119" s="46"/>
      <c r="M119" s="46"/>
      <c r="N119" s="46"/>
      <c r="O119" s="129" t="s">
        <v>451</v>
      </c>
      <c r="P119" s="142"/>
      <c r="Q119" s="142"/>
    </row>
    <row r="120" spans="1:17">
      <c r="A120" s="139" t="s">
        <v>514</v>
      </c>
      <c r="B120" s="130">
        <v>37</v>
      </c>
      <c r="C120" s="130">
        <v>10.945945945945946</v>
      </c>
      <c r="D120" s="130">
        <v>100</v>
      </c>
      <c r="E120" s="130">
        <v>0</v>
      </c>
      <c r="F120" s="130">
        <v>0</v>
      </c>
      <c r="G120" s="130">
        <v>0</v>
      </c>
      <c r="H120" s="130">
        <v>0</v>
      </c>
      <c r="I120" s="130">
        <v>100</v>
      </c>
      <c r="J120" s="46"/>
      <c r="K120" s="46"/>
      <c r="L120" s="46"/>
      <c r="M120" s="46"/>
      <c r="N120" s="46"/>
      <c r="O120" s="138" t="s">
        <v>410</v>
      </c>
      <c r="P120" s="142">
        <v>3</v>
      </c>
      <c r="Q120" s="142">
        <v>2</v>
      </c>
    </row>
    <row r="121" spans="1:17">
      <c r="A121" s="139" t="s">
        <v>568</v>
      </c>
      <c r="B121" s="130"/>
      <c r="C121" s="130"/>
      <c r="D121" s="130"/>
      <c r="E121" s="130"/>
      <c r="F121" s="130"/>
      <c r="G121" s="130"/>
      <c r="H121" s="130"/>
      <c r="I121" s="130"/>
      <c r="J121" s="46"/>
      <c r="K121" s="46"/>
      <c r="L121" s="46"/>
      <c r="M121" s="46"/>
      <c r="N121" s="46"/>
      <c r="O121" s="129" t="s">
        <v>533</v>
      </c>
      <c r="P121" s="142">
        <v>3</v>
      </c>
      <c r="Q121" s="142">
        <v>2</v>
      </c>
    </row>
    <row r="122" spans="1:17">
      <c r="A122" s="140" t="s">
        <v>1</v>
      </c>
      <c r="B122" s="130">
        <v>50</v>
      </c>
      <c r="C122" s="130">
        <v>10.4</v>
      </c>
      <c r="D122" s="130">
        <v>0</v>
      </c>
      <c r="E122" s="130">
        <v>0</v>
      </c>
      <c r="F122" s="130">
        <v>0</v>
      </c>
      <c r="G122" s="130">
        <v>0</v>
      </c>
      <c r="H122" s="130">
        <v>0</v>
      </c>
      <c r="I122" s="130">
        <v>0</v>
      </c>
      <c r="J122" s="46"/>
      <c r="K122" s="46"/>
      <c r="L122" s="46"/>
      <c r="M122" s="46"/>
      <c r="N122" s="46"/>
      <c r="O122" s="129" t="s">
        <v>456</v>
      </c>
      <c r="P122" s="142"/>
      <c r="Q122" s="142"/>
    </row>
    <row r="123" spans="1:24" s="145" customFormat="1">
      <c r="A123" s="139" t="s">
        <v>569</v>
      </c>
      <c r="B123" s="130">
        <v>50</v>
      </c>
      <c r="C123" s="130">
        <v>10.4</v>
      </c>
      <c r="D123" s="130">
        <v>0</v>
      </c>
      <c r="E123" s="130">
        <v>0</v>
      </c>
      <c r="F123" s="130">
        <v>0</v>
      </c>
      <c r="G123" s="130">
        <v>0</v>
      </c>
      <c r="H123" s="130">
        <v>0</v>
      </c>
      <c r="I123" s="130">
        <v>0</v>
      </c>
      <c r="J123" s="46"/>
      <c r="K123" s="46"/>
      <c r="L123" s="46"/>
      <c r="M123" s="46"/>
      <c r="N123" s="46"/>
      <c r="O123" s="138" t="s">
        <v>411</v>
      </c>
      <c r="P123" s="142">
        <v>2</v>
      </c>
      <c r="Q123" s="142">
        <v>2</v>
      </c>
      <c r="R123" s="46"/>
      <c r="S123" s="46"/>
      <c r="T123" s="46"/>
      <c r="U123" s="46"/>
      <c r="V123" s="46"/>
      <c r="W123" s="46"/>
      <c r="X123" s="46"/>
    </row>
    <row r="124" spans="1:24">
      <c r="A124" s="139" t="s">
        <v>570</v>
      </c>
      <c r="B124" s="130"/>
      <c r="C124" s="130"/>
      <c r="D124" s="130"/>
      <c r="E124" s="130"/>
      <c r="F124" s="130"/>
      <c r="G124" s="130"/>
      <c r="H124" s="130"/>
      <c r="I124" s="130"/>
      <c r="J124" s="46"/>
      <c r="K124" s="46"/>
      <c r="L124" s="46"/>
      <c r="M124" s="46"/>
      <c r="N124" s="46"/>
      <c r="O124" s="129" t="s">
        <v>534</v>
      </c>
      <c r="P124" s="142">
        <v>2</v>
      </c>
      <c r="Q124" s="142">
        <v>2</v>
      </c>
      <c r="R124" s="46"/>
      <c r="S124" s="46"/>
      <c r="T124" s="46"/>
      <c r="U124" s="46"/>
      <c r="V124" s="46"/>
      <c r="W124" s="46"/>
      <c r="X124" s="46"/>
    </row>
    <row r="125" spans="1:24">
      <c r="A125" s="140" t="s">
        <v>1</v>
      </c>
      <c r="B125" s="130">
        <v>6</v>
      </c>
      <c r="C125" s="130">
        <v>9</v>
      </c>
      <c r="D125" s="130">
        <v>0</v>
      </c>
      <c r="E125" s="130">
        <v>0</v>
      </c>
      <c r="F125" s="130">
        <v>0</v>
      </c>
      <c r="G125" s="130">
        <v>0</v>
      </c>
      <c r="H125" s="130">
        <v>0</v>
      </c>
      <c r="I125" s="130">
        <v>0</v>
      </c>
      <c r="J125" s="46"/>
      <c r="K125" s="46"/>
      <c r="L125" s="46"/>
      <c r="M125" s="46"/>
      <c r="N125" s="46"/>
      <c r="O125" s="128" t="s">
        <v>535</v>
      </c>
      <c r="P125" s="142">
        <v>2.3125</v>
      </c>
      <c r="Q125" s="142">
        <v>2.1875</v>
      </c>
      <c r="R125" s="46"/>
      <c r="S125" s="46"/>
      <c r="T125" s="46"/>
      <c r="U125" s="46"/>
      <c r="V125" s="46"/>
      <c r="W125" s="46"/>
      <c r="X125" s="46"/>
    </row>
    <row r="126" spans="1:24">
      <c r="A126" s="139" t="s">
        <v>571</v>
      </c>
      <c r="B126" s="130">
        <v>6</v>
      </c>
      <c r="C126" s="130">
        <v>9</v>
      </c>
      <c r="D126" s="130">
        <v>0</v>
      </c>
      <c r="E126" s="130">
        <v>0</v>
      </c>
      <c r="F126" s="130">
        <v>0</v>
      </c>
      <c r="G126" s="130">
        <v>0</v>
      </c>
      <c r="H126" s="130">
        <v>0</v>
      </c>
      <c r="I126" s="130">
        <v>0</v>
      </c>
      <c r="J126" s="46"/>
      <c r="K126" s="46"/>
      <c r="L126" s="46"/>
      <c r="M126" s="46"/>
      <c r="N126" s="46"/>
      <c r="O126" s="128" t="s">
        <v>52</v>
      </c>
      <c r="P126" s="142"/>
      <c r="Q126" s="142"/>
      <c r="R126" s="46"/>
      <c r="S126" s="46"/>
      <c r="T126" s="46"/>
      <c r="U126" s="46"/>
      <c r="V126" s="46"/>
      <c r="W126" s="46"/>
      <c r="X126" s="46"/>
    </row>
    <row r="127" spans="1:24">
      <c r="A127" s="139" t="s">
        <v>572</v>
      </c>
      <c r="B127" s="130"/>
      <c r="C127" s="130"/>
      <c r="D127" s="130"/>
      <c r="E127" s="130"/>
      <c r="F127" s="130"/>
      <c r="G127" s="130"/>
      <c r="H127" s="130"/>
      <c r="I127" s="130"/>
      <c r="J127" s="46"/>
      <c r="K127" s="46"/>
      <c r="L127" s="46"/>
      <c r="M127" s="46"/>
      <c r="N127" s="46"/>
      <c r="O127" s="129" t="s">
        <v>464</v>
      </c>
      <c r="P127" s="142"/>
      <c r="Q127" s="142"/>
      <c r="R127" s="46"/>
      <c r="S127" s="46"/>
      <c r="T127" s="46"/>
      <c r="U127" s="46"/>
      <c r="V127" s="46"/>
      <c r="W127" s="46"/>
      <c r="X127" s="46"/>
    </row>
    <row r="128" spans="1:24" s="145" customFormat="1">
      <c r="A128" s="140" t="s">
        <v>1</v>
      </c>
      <c r="B128" s="130">
        <v>8</v>
      </c>
      <c r="C128" s="130">
        <v>10.25</v>
      </c>
      <c r="D128" s="130">
        <v>0</v>
      </c>
      <c r="E128" s="130">
        <v>0</v>
      </c>
      <c r="F128" s="130">
        <v>0</v>
      </c>
      <c r="G128" s="130">
        <v>0</v>
      </c>
      <c r="H128" s="130">
        <v>0</v>
      </c>
      <c r="I128" s="130">
        <v>0</v>
      </c>
      <c r="J128" s="46"/>
      <c r="K128" s="46"/>
      <c r="L128" s="46"/>
      <c r="M128" s="46"/>
      <c r="N128" s="46"/>
      <c r="O128" s="138" t="s">
        <v>410</v>
      </c>
      <c r="P128" s="142">
        <v>3</v>
      </c>
      <c r="Q128" s="142">
        <v>2</v>
      </c>
      <c r="R128" s="46"/>
      <c r="S128" s="46"/>
      <c r="T128" s="46"/>
      <c r="U128" s="46"/>
      <c r="V128" s="46"/>
      <c r="W128" s="46"/>
      <c r="X128" s="46"/>
    </row>
    <row r="129" spans="1:24">
      <c r="A129" s="139" t="s">
        <v>573</v>
      </c>
      <c r="B129" s="130">
        <v>8</v>
      </c>
      <c r="C129" s="130">
        <v>10.25</v>
      </c>
      <c r="D129" s="130">
        <v>0</v>
      </c>
      <c r="E129" s="130">
        <v>0</v>
      </c>
      <c r="F129" s="130">
        <v>0</v>
      </c>
      <c r="G129" s="130">
        <v>0</v>
      </c>
      <c r="H129" s="130">
        <v>0</v>
      </c>
      <c r="I129" s="130">
        <v>0</v>
      </c>
      <c r="J129" s="46"/>
      <c r="K129" s="46"/>
      <c r="L129" s="46"/>
      <c r="M129" s="46"/>
      <c r="N129" s="46"/>
      <c r="O129" s="129" t="s">
        <v>536</v>
      </c>
      <c r="P129" s="142">
        <v>3</v>
      </c>
      <c r="Q129" s="142">
        <v>2</v>
      </c>
      <c r="R129" s="46"/>
      <c r="S129" s="46"/>
      <c r="T129" s="46"/>
      <c r="U129" s="46"/>
      <c r="V129" s="46"/>
      <c r="W129" s="46"/>
      <c r="X129" s="46"/>
    </row>
    <row r="130" spans="1:24">
      <c r="A130" s="139" t="s">
        <v>448</v>
      </c>
      <c r="B130" s="130"/>
      <c r="C130" s="130"/>
      <c r="D130" s="130"/>
      <c r="E130" s="130"/>
      <c r="F130" s="130"/>
      <c r="G130" s="130"/>
      <c r="H130" s="130"/>
      <c r="I130" s="130"/>
      <c r="J130" s="46"/>
      <c r="K130" s="46"/>
      <c r="L130" s="46"/>
      <c r="M130" s="46"/>
      <c r="N130" s="46"/>
      <c r="O130" s="129" t="s">
        <v>427</v>
      </c>
      <c r="P130" s="142"/>
      <c r="Q130" s="142"/>
      <c r="R130" s="46"/>
      <c r="S130" s="46"/>
      <c r="T130" s="46"/>
      <c r="U130" s="46"/>
      <c r="V130" s="46"/>
      <c r="W130" s="46"/>
      <c r="X130" s="46"/>
    </row>
    <row r="131" spans="1:24">
      <c r="A131" s="140" t="s">
        <v>0</v>
      </c>
      <c r="B131" s="130">
        <v>1</v>
      </c>
      <c r="C131" s="130">
        <v>1</v>
      </c>
      <c r="D131" s="130">
        <v>25</v>
      </c>
      <c r="E131" s="130">
        <v>0</v>
      </c>
      <c r="F131" s="130">
        <v>0</v>
      </c>
      <c r="G131" s="130">
        <v>0</v>
      </c>
      <c r="H131" s="130">
        <v>0</v>
      </c>
      <c r="I131" s="130">
        <v>25</v>
      </c>
      <c r="J131" s="46"/>
      <c r="K131" s="46"/>
      <c r="L131" s="46"/>
      <c r="M131" s="46"/>
      <c r="N131" s="46"/>
      <c r="O131" s="138" t="s">
        <v>411</v>
      </c>
      <c r="P131" s="142">
        <v>2</v>
      </c>
      <c r="Q131" s="142">
        <v>2</v>
      </c>
      <c r="R131" s="46"/>
      <c r="S131" s="46"/>
      <c r="T131" s="46"/>
      <c r="U131" s="46"/>
      <c r="V131" s="46"/>
      <c r="W131" s="46"/>
      <c r="X131" s="46"/>
    </row>
    <row r="132" spans="1:24">
      <c r="A132" s="139" t="s">
        <v>515</v>
      </c>
      <c r="B132" s="130">
        <v>1</v>
      </c>
      <c r="C132" s="130">
        <v>1</v>
      </c>
      <c r="D132" s="130">
        <v>25</v>
      </c>
      <c r="E132" s="130">
        <v>0</v>
      </c>
      <c r="F132" s="130">
        <v>0</v>
      </c>
      <c r="G132" s="130">
        <v>0</v>
      </c>
      <c r="H132" s="130">
        <v>0</v>
      </c>
      <c r="I132" s="130">
        <v>25</v>
      </c>
      <c r="J132" s="46"/>
      <c r="K132" s="46"/>
      <c r="L132" s="46"/>
      <c r="M132" s="46"/>
      <c r="N132" s="46"/>
      <c r="O132" s="129" t="s">
        <v>537</v>
      </c>
      <c r="P132" s="142">
        <v>2</v>
      </c>
      <c r="Q132" s="142">
        <v>2</v>
      </c>
      <c r="R132" s="46"/>
      <c r="S132" s="46"/>
      <c r="T132" s="46"/>
      <c r="U132" s="46"/>
      <c r="V132" s="46"/>
      <c r="W132" s="46"/>
      <c r="X132" s="46"/>
    </row>
    <row r="133" spans="1:24">
      <c r="A133" s="139" t="s">
        <v>457</v>
      </c>
      <c r="B133" s="130"/>
      <c r="C133" s="130"/>
      <c r="D133" s="130"/>
      <c r="E133" s="130"/>
      <c r="F133" s="130"/>
      <c r="G133" s="130"/>
      <c r="H133" s="130"/>
      <c r="I133" s="130"/>
      <c r="J133" s="46"/>
      <c r="K133" s="46"/>
      <c r="L133" s="46"/>
      <c r="M133" s="46"/>
      <c r="N133" s="46"/>
      <c r="O133" s="128" t="s">
        <v>538</v>
      </c>
      <c r="P133" s="142">
        <v>2.5</v>
      </c>
      <c r="Q133" s="142">
        <v>2</v>
      </c>
      <c r="R133" s="46"/>
      <c r="S133" s="46"/>
      <c r="T133" s="46"/>
      <c r="U133" s="46"/>
      <c r="V133" s="46"/>
      <c r="W133" s="46"/>
      <c r="X133" s="46"/>
    </row>
    <row r="134" spans="1:24" s="145" customFormat="1">
      <c r="A134" s="140" t="s">
        <v>1</v>
      </c>
      <c r="B134" s="130">
        <v>1</v>
      </c>
      <c r="C134" s="130">
        <v>8</v>
      </c>
      <c r="D134" s="130">
        <v>0</v>
      </c>
      <c r="E134" s="130">
        <v>0</v>
      </c>
      <c r="F134" s="130">
        <v>0</v>
      </c>
      <c r="G134" s="130">
        <v>0</v>
      </c>
      <c r="H134" s="130">
        <v>0</v>
      </c>
      <c r="I134" s="130">
        <v>0</v>
      </c>
      <c r="J134" s="46"/>
      <c r="K134" s="46"/>
      <c r="L134" s="46"/>
      <c r="M134" s="46"/>
      <c r="N134" s="46"/>
      <c r="O134" s="128" t="s">
        <v>237</v>
      </c>
      <c r="P134" s="142"/>
      <c r="Q134" s="142"/>
      <c r="R134" s="46"/>
      <c r="S134" s="46"/>
      <c r="T134" s="46"/>
      <c r="U134" s="46"/>
      <c r="V134" s="46"/>
      <c r="W134" s="46"/>
      <c r="X134" s="46"/>
    </row>
    <row r="135" spans="1:24">
      <c r="A135" s="139" t="s">
        <v>574</v>
      </c>
      <c r="B135" s="130">
        <v>1</v>
      </c>
      <c r="C135" s="130">
        <v>8</v>
      </c>
      <c r="D135" s="130">
        <v>0</v>
      </c>
      <c r="E135" s="130">
        <v>0</v>
      </c>
      <c r="F135" s="130">
        <v>0</v>
      </c>
      <c r="G135" s="130">
        <v>0</v>
      </c>
      <c r="H135" s="130">
        <v>0</v>
      </c>
      <c r="I135" s="130">
        <v>0</v>
      </c>
      <c r="J135" s="46"/>
      <c r="K135" s="46"/>
      <c r="L135" s="46"/>
      <c r="M135" s="46"/>
      <c r="N135" s="46"/>
      <c r="O135" s="129" t="s">
        <v>241</v>
      </c>
      <c r="P135" s="142"/>
      <c r="Q135" s="142"/>
      <c r="R135" s="46"/>
      <c r="S135" s="46"/>
      <c r="T135" s="46"/>
      <c r="U135" s="46"/>
      <c r="V135" s="46"/>
      <c r="W135" s="46"/>
      <c r="X135" s="46"/>
    </row>
    <row r="136" spans="1:24">
      <c r="A136" s="139" t="s">
        <v>62</v>
      </c>
      <c r="B136" s="130"/>
      <c r="C136" s="130"/>
      <c r="D136" s="130"/>
      <c r="E136" s="130"/>
      <c r="F136" s="130"/>
      <c r="G136" s="130"/>
      <c r="H136" s="130"/>
      <c r="I136" s="130"/>
      <c r="J136" s="46"/>
      <c r="K136" s="46"/>
      <c r="L136" s="46"/>
      <c r="M136" s="46"/>
      <c r="N136" s="46"/>
      <c r="O136" s="138" t="s">
        <v>411</v>
      </c>
      <c r="P136" s="142">
        <v>2</v>
      </c>
      <c r="Q136" s="142">
        <v>2</v>
      </c>
      <c r="R136" s="46"/>
      <c r="S136" s="46"/>
      <c r="T136" s="46"/>
      <c r="U136" s="46"/>
      <c r="V136" s="46"/>
      <c r="W136" s="46"/>
      <c r="X136" s="46"/>
    </row>
    <row r="137" spans="1:24">
      <c r="A137" s="140" t="s">
        <v>1</v>
      </c>
      <c r="B137" s="130">
        <v>3</v>
      </c>
      <c r="C137" s="130">
        <v>10</v>
      </c>
      <c r="D137" s="130">
        <v>0</v>
      </c>
      <c r="E137" s="130">
        <v>0</v>
      </c>
      <c r="F137" s="130">
        <v>0</v>
      </c>
      <c r="G137" s="130">
        <v>0</v>
      </c>
      <c r="H137" s="130">
        <v>0</v>
      </c>
      <c r="I137" s="130">
        <v>0</v>
      </c>
      <c r="J137" s="46"/>
      <c r="K137" s="46"/>
      <c r="L137" s="46"/>
      <c r="M137" s="46"/>
      <c r="N137" s="46"/>
      <c r="O137" s="129" t="s">
        <v>539</v>
      </c>
      <c r="P137" s="142">
        <v>2</v>
      </c>
      <c r="Q137" s="142">
        <v>2</v>
      </c>
      <c r="R137" s="46"/>
      <c r="S137" s="46"/>
      <c r="T137" s="46"/>
      <c r="U137" s="46"/>
      <c r="V137" s="46"/>
      <c r="W137" s="46"/>
      <c r="X137" s="46"/>
    </row>
    <row r="138" spans="1:24">
      <c r="A138" s="139" t="s">
        <v>575</v>
      </c>
      <c r="B138" s="130">
        <v>3</v>
      </c>
      <c r="C138" s="130">
        <v>10</v>
      </c>
      <c r="D138" s="130">
        <v>0</v>
      </c>
      <c r="E138" s="130">
        <v>0</v>
      </c>
      <c r="F138" s="130">
        <v>0</v>
      </c>
      <c r="G138" s="130">
        <v>0</v>
      </c>
      <c r="H138" s="130">
        <v>0</v>
      </c>
      <c r="I138" s="130">
        <v>0</v>
      </c>
      <c r="J138" s="46"/>
      <c r="K138" s="46"/>
      <c r="L138" s="46"/>
      <c r="M138" s="46"/>
      <c r="N138" s="46"/>
      <c r="O138" s="129" t="s">
        <v>249</v>
      </c>
      <c r="P138" s="142"/>
      <c r="Q138" s="142"/>
      <c r="R138" s="46"/>
      <c r="S138" s="46"/>
      <c r="T138" s="46"/>
      <c r="U138" s="46"/>
      <c r="V138" s="46"/>
      <c r="W138" s="46"/>
      <c r="X138" s="46"/>
    </row>
    <row r="139" spans="1:24">
      <c r="A139" s="139" t="s">
        <v>576</v>
      </c>
      <c r="B139" s="130"/>
      <c r="C139" s="130"/>
      <c r="D139" s="130"/>
      <c r="E139" s="130"/>
      <c r="F139" s="130"/>
      <c r="G139" s="130"/>
      <c r="H139" s="130"/>
      <c r="I139" s="130"/>
      <c r="J139" s="46"/>
      <c r="K139" s="46"/>
      <c r="L139" s="46"/>
      <c r="M139" s="46"/>
      <c r="N139" s="46"/>
      <c r="O139" s="138" t="s">
        <v>411</v>
      </c>
      <c r="P139" s="142">
        <v>2</v>
      </c>
      <c r="Q139" s="142">
        <v>2</v>
      </c>
      <c r="R139" s="46"/>
      <c r="S139" s="46"/>
      <c r="T139" s="46"/>
      <c r="U139" s="46"/>
      <c r="V139" s="46"/>
      <c r="W139" s="46"/>
      <c r="X139" s="46"/>
    </row>
    <row r="140" spans="1:24" s="145" customFormat="1">
      <c r="A140" s="140" t="s">
        <v>1</v>
      </c>
      <c r="B140" s="130">
        <v>5</v>
      </c>
      <c r="C140" s="130">
        <v>11.6</v>
      </c>
      <c r="D140" s="130">
        <v>0</v>
      </c>
      <c r="E140" s="130">
        <v>0</v>
      </c>
      <c r="F140" s="130">
        <v>0</v>
      </c>
      <c r="G140" s="130">
        <v>0</v>
      </c>
      <c r="H140" s="130">
        <v>0</v>
      </c>
      <c r="I140" s="130">
        <v>0</v>
      </c>
      <c r="J140" s="46"/>
      <c r="K140" s="46"/>
      <c r="L140" s="46"/>
      <c r="M140" s="46"/>
      <c r="N140" s="46"/>
      <c r="O140" s="129" t="s">
        <v>540</v>
      </c>
      <c r="P140" s="142">
        <v>2</v>
      </c>
      <c r="Q140" s="142">
        <v>2</v>
      </c>
      <c r="R140" s="46"/>
      <c r="S140" s="46"/>
      <c r="T140" s="46"/>
      <c r="U140" s="46"/>
      <c r="V140" s="46"/>
      <c r="W140" s="46"/>
      <c r="X140" s="46"/>
    </row>
    <row r="141" spans="1:24" s="137" customFormat="1">
      <c r="A141" s="139" t="s">
        <v>577</v>
      </c>
      <c r="B141" s="130">
        <v>5</v>
      </c>
      <c r="C141" s="130">
        <v>11.6</v>
      </c>
      <c r="D141" s="130">
        <v>0</v>
      </c>
      <c r="E141" s="130">
        <v>0</v>
      </c>
      <c r="F141" s="130">
        <v>0</v>
      </c>
      <c r="G141" s="130">
        <v>0</v>
      </c>
      <c r="H141" s="130">
        <v>0</v>
      </c>
      <c r="I141" s="130">
        <v>0</v>
      </c>
      <c r="J141" s="46"/>
      <c r="K141" s="46"/>
      <c r="L141" s="46"/>
      <c r="M141" s="46"/>
      <c r="N141" s="46"/>
      <c r="O141" s="128" t="s">
        <v>541</v>
      </c>
      <c r="P141" s="142">
        <v>2</v>
      </c>
      <c r="Q141" s="142">
        <v>2</v>
      </c>
      <c r="R141" s="46"/>
      <c r="S141" s="46"/>
      <c r="T141" s="46"/>
      <c r="U141" s="46"/>
      <c r="V141" s="46"/>
      <c r="W141" s="46"/>
      <c r="X141" s="46"/>
    </row>
    <row r="142" spans="1:24" s="137" customFormat="1">
      <c r="A142" s="139" t="s">
        <v>338</v>
      </c>
      <c r="B142" s="130"/>
      <c r="C142" s="130"/>
      <c r="D142" s="130"/>
      <c r="E142" s="130"/>
      <c r="F142" s="130"/>
      <c r="G142" s="130"/>
      <c r="H142" s="130"/>
      <c r="I142" s="130"/>
      <c r="J142" s="46"/>
      <c r="K142" s="46"/>
      <c r="L142" s="46"/>
      <c r="M142" s="46"/>
      <c r="N142" s="46"/>
      <c r="O142" s="128" t="s">
        <v>41</v>
      </c>
      <c r="P142" s="142"/>
      <c r="Q142" s="142"/>
      <c r="R142" s="46"/>
      <c r="S142" s="46"/>
      <c r="T142" s="46"/>
      <c r="U142" s="46"/>
      <c r="V142" s="46"/>
      <c r="W142" s="46"/>
      <c r="X142" s="46"/>
    </row>
    <row r="143" spans="1:24" s="137" customFormat="1">
      <c r="A143" s="140" t="s">
        <v>1</v>
      </c>
      <c r="B143" s="130">
        <v>15</v>
      </c>
      <c r="C143" s="130">
        <v>15.333333333333334</v>
      </c>
      <c r="D143" s="130">
        <v>0</v>
      </c>
      <c r="E143" s="130">
        <v>0</v>
      </c>
      <c r="F143" s="130">
        <v>0</v>
      </c>
      <c r="G143" s="130">
        <v>0</v>
      </c>
      <c r="H143" s="130">
        <v>0</v>
      </c>
      <c r="I143" s="130">
        <v>0</v>
      </c>
      <c r="J143" s="46"/>
      <c r="K143" s="46"/>
      <c r="L143" s="46"/>
      <c r="M143" s="46"/>
      <c r="N143" s="46"/>
      <c r="O143" s="129" t="s">
        <v>63</v>
      </c>
      <c r="P143" s="142"/>
      <c r="Q143" s="142"/>
      <c r="R143" s="46"/>
      <c r="S143" s="46"/>
      <c r="T143" s="46"/>
      <c r="U143" s="46"/>
      <c r="V143" s="46"/>
      <c r="W143" s="46"/>
      <c r="X143" s="46"/>
    </row>
    <row r="144" spans="1:24">
      <c r="A144" s="140" t="s">
        <v>118</v>
      </c>
      <c r="B144" s="130">
        <v>2</v>
      </c>
      <c r="C144" s="130">
        <v>20</v>
      </c>
      <c r="D144" s="130">
        <v>0</v>
      </c>
      <c r="E144" s="130">
        <v>0</v>
      </c>
      <c r="F144" s="130">
        <v>0</v>
      </c>
      <c r="G144" s="130">
        <v>0</v>
      </c>
      <c r="H144" s="130">
        <v>0</v>
      </c>
      <c r="I144" s="130">
        <v>0</v>
      </c>
      <c r="J144" s="46"/>
      <c r="K144" s="46"/>
      <c r="L144" s="46"/>
      <c r="M144" s="46"/>
      <c r="N144" s="46"/>
      <c r="O144" s="138" t="s">
        <v>410</v>
      </c>
      <c r="P144" s="142">
        <v>3</v>
      </c>
      <c r="Q144" s="142">
        <v>2</v>
      </c>
      <c r="R144" s="46"/>
      <c r="S144" s="46"/>
      <c r="T144" s="46"/>
      <c r="U144" s="46"/>
      <c r="V144" s="46"/>
      <c r="W144" s="46"/>
      <c r="X144" s="46"/>
    </row>
    <row r="145" spans="1:17">
      <c r="A145" s="139" t="s">
        <v>578</v>
      </c>
      <c r="B145" s="130">
        <v>17</v>
      </c>
      <c r="C145" s="130">
        <v>15.882352941176471</v>
      </c>
      <c r="D145" s="130">
        <v>0</v>
      </c>
      <c r="E145" s="130">
        <v>0</v>
      </c>
      <c r="F145" s="130">
        <v>0</v>
      </c>
      <c r="G145" s="130">
        <v>0</v>
      </c>
      <c r="H145" s="130">
        <v>0</v>
      </c>
      <c r="I145" s="130">
        <v>0</v>
      </c>
      <c r="J145" s="46"/>
      <c r="K145" s="46"/>
      <c r="L145" s="46"/>
      <c r="M145" s="46"/>
      <c r="N145" s="46"/>
      <c r="O145" s="138" t="s">
        <v>411</v>
      </c>
      <c r="P145" s="142">
        <v>2</v>
      </c>
      <c r="Q145" s="142">
        <v>2</v>
      </c>
    </row>
    <row r="146" spans="1:17">
      <c r="A146" s="139" t="s">
        <v>477</v>
      </c>
      <c r="B146" s="130"/>
      <c r="C146" s="130"/>
      <c r="D146" s="130"/>
      <c r="E146" s="130"/>
      <c r="F146" s="130"/>
      <c r="G146" s="130"/>
      <c r="H146" s="130"/>
      <c r="I146" s="130"/>
      <c r="J146" s="46"/>
      <c r="K146" s="46"/>
      <c r="L146" s="46"/>
      <c r="M146" s="46"/>
      <c r="N146" s="46"/>
      <c r="O146" s="129" t="s">
        <v>542</v>
      </c>
      <c r="P146" s="142">
        <v>2.8</v>
      </c>
      <c r="Q146" s="142">
        <v>2</v>
      </c>
    </row>
    <row r="147" spans="1:17">
      <c r="A147" s="140" t="s">
        <v>1</v>
      </c>
      <c r="B147" s="130">
        <v>2</v>
      </c>
      <c r="C147" s="130">
        <v>8</v>
      </c>
      <c r="D147" s="130">
        <v>0</v>
      </c>
      <c r="E147" s="130">
        <v>0</v>
      </c>
      <c r="F147" s="130">
        <v>0</v>
      </c>
      <c r="G147" s="130">
        <v>0</v>
      </c>
      <c r="H147" s="130">
        <v>0</v>
      </c>
      <c r="I147" s="130">
        <v>0</v>
      </c>
      <c r="J147" s="46"/>
      <c r="K147" s="46"/>
      <c r="L147" s="46"/>
      <c r="M147" s="46"/>
      <c r="N147" s="46"/>
      <c r="O147" s="129" t="s">
        <v>340</v>
      </c>
      <c r="P147" s="142"/>
      <c r="Q147" s="142"/>
    </row>
    <row r="148" spans="1:17">
      <c r="A148" s="139" t="s">
        <v>579</v>
      </c>
      <c r="B148" s="130">
        <v>2</v>
      </c>
      <c r="C148" s="130">
        <v>8</v>
      </c>
      <c r="D148" s="130">
        <v>0</v>
      </c>
      <c r="E148" s="130">
        <v>0</v>
      </c>
      <c r="F148" s="130">
        <v>0</v>
      </c>
      <c r="G148" s="130">
        <v>0</v>
      </c>
      <c r="H148" s="130">
        <v>0</v>
      </c>
      <c r="I148" s="130">
        <v>0</v>
      </c>
      <c r="J148" s="46"/>
      <c r="K148" s="46"/>
      <c r="L148" s="46"/>
      <c r="M148" s="46"/>
      <c r="N148" s="46"/>
      <c r="O148" s="138" t="s">
        <v>410</v>
      </c>
      <c r="P148" s="142">
        <v>3</v>
      </c>
      <c r="Q148" s="142">
        <v>3</v>
      </c>
    </row>
    <row r="149" spans="1:17">
      <c r="A149" s="128" t="s">
        <v>516</v>
      </c>
      <c r="B149" s="130">
        <v>130</v>
      </c>
      <c r="C149" s="130">
        <v>11.107692307692307</v>
      </c>
      <c r="D149" s="130">
        <v>125</v>
      </c>
      <c r="E149" s="130">
        <v>0</v>
      </c>
      <c r="F149" s="130">
        <v>0</v>
      </c>
      <c r="G149" s="130">
        <v>0</v>
      </c>
      <c r="H149" s="130">
        <v>0</v>
      </c>
      <c r="I149" s="130">
        <v>125</v>
      </c>
      <c r="O149" s="129" t="s">
        <v>543</v>
      </c>
      <c r="P149" s="142">
        <v>3</v>
      </c>
      <c r="Q149" s="142">
        <v>3</v>
      </c>
    </row>
    <row r="150" spans="1:17">
      <c r="A150" s="143" t="s">
        <v>103</v>
      </c>
      <c r="B150" s="130"/>
      <c r="C150" s="130"/>
      <c r="D150" s="130"/>
      <c r="E150" s="130"/>
      <c r="F150" s="130"/>
      <c r="G150" s="130"/>
      <c r="H150" s="130"/>
      <c r="I150" s="130"/>
      <c r="O150" s="128" t="s">
        <v>544</v>
      </c>
      <c r="P150" s="142">
        <v>2.8333333333333335</v>
      </c>
      <c r="Q150" s="142">
        <v>2.1666666666666665</v>
      </c>
    </row>
    <row r="151" spans="1:17">
      <c r="A151" s="139" t="s">
        <v>414</v>
      </c>
      <c r="B151" s="130"/>
      <c r="C151" s="130"/>
      <c r="D151" s="130"/>
      <c r="E151" s="130"/>
      <c r="F151" s="130"/>
      <c r="G151" s="130"/>
      <c r="H151" s="130"/>
      <c r="I151" s="130"/>
      <c r="O151" s="128" t="s">
        <v>50</v>
      </c>
      <c r="P151" s="142"/>
      <c r="Q151" s="142"/>
    </row>
    <row r="152" spans="1:17">
      <c r="A152" s="140" t="s">
        <v>1</v>
      </c>
      <c r="B152" s="130">
        <v>1</v>
      </c>
      <c r="C152" s="130">
        <v>10</v>
      </c>
      <c r="D152" s="130">
        <v>0</v>
      </c>
      <c r="E152" s="130">
        <v>0</v>
      </c>
      <c r="F152" s="130">
        <v>0</v>
      </c>
      <c r="G152" s="130">
        <v>0</v>
      </c>
      <c r="H152" s="130">
        <v>0</v>
      </c>
      <c r="I152" s="130">
        <v>0</v>
      </c>
      <c r="O152" s="129" t="s">
        <v>106</v>
      </c>
      <c r="P152" s="142"/>
      <c r="Q152" s="142"/>
    </row>
    <row r="153" spans="1:17">
      <c r="A153" s="139" t="s">
        <v>580</v>
      </c>
      <c r="B153" s="130">
        <v>1</v>
      </c>
      <c r="C153" s="130">
        <v>10</v>
      </c>
      <c r="D153" s="130">
        <v>0</v>
      </c>
      <c r="E153" s="130">
        <v>0</v>
      </c>
      <c r="F153" s="130">
        <v>0</v>
      </c>
      <c r="G153" s="130">
        <v>0</v>
      </c>
      <c r="H153" s="130">
        <v>0</v>
      </c>
      <c r="I153" s="130">
        <v>0</v>
      </c>
      <c r="O153" s="138" t="s">
        <v>410</v>
      </c>
      <c r="P153" s="142">
        <v>3</v>
      </c>
      <c r="Q153" s="142">
        <v>2</v>
      </c>
    </row>
    <row r="154" spans="1:17">
      <c r="A154" s="139" t="s">
        <v>419</v>
      </c>
      <c r="B154" s="130"/>
      <c r="C154" s="130"/>
      <c r="D154" s="130"/>
      <c r="E154" s="130"/>
      <c r="F154" s="130"/>
      <c r="G154" s="130"/>
      <c r="H154" s="130"/>
      <c r="I154" s="130"/>
      <c r="O154" s="138" t="s">
        <v>411</v>
      </c>
      <c r="P154" s="142">
        <v>2</v>
      </c>
      <c r="Q154" s="142">
        <v>2</v>
      </c>
    </row>
    <row r="155" spans="1:17">
      <c r="A155" s="140" t="s">
        <v>1</v>
      </c>
      <c r="B155" s="130">
        <v>1</v>
      </c>
      <c r="C155" s="130">
        <v>10</v>
      </c>
      <c r="D155" s="130">
        <v>0</v>
      </c>
      <c r="E155" s="130">
        <v>0</v>
      </c>
      <c r="F155" s="130">
        <v>0</v>
      </c>
      <c r="G155" s="130">
        <v>0</v>
      </c>
      <c r="H155" s="130">
        <v>0</v>
      </c>
      <c r="I155" s="130">
        <v>0</v>
      </c>
      <c r="O155" s="129" t="s">
        <v>504</v>
      </c>
      <c r="P155" s="142">
        <v>2.8333333333333335</v>
      </c>
      <c r="Q155" s="142">
        <v>2</v>
      </c>
    </row>
    <row r="156" spans="1:17">
      <c r="A156" s="139" t="s">
        <v>581</v>
      </c>
      <c r="B156" s="130">
        <v>1</v>
      </c>
      <c r="C156" s="130">
        <v>10</v>
      </c>
      <c r="D156" s="130">
        <v>0</v>
      </c>
      <c r="E156" s="130">
        <v>0</v>
      </c>
      <c r="F156" s="130">
        <v>0</v>
      </c>
      <c r="G156" s="130">
        <v>0</v>
      </c>
      <c r="H156" s="130">
        <v>0</v>
      </c>
      <c r="I156" s="130">
        <v>0</v>
      </c>
      <c r="O156" s="128" t="s">
        <v>545</v>
      </c>
      <c r="P156" s="142">
        <v>2.8333333333333335</v>
      </c>
      <c r="Q156" s="142">
        <v>2</v>
      </c>
    </row>
    <row r="157" spans="1:17">
      <c r="A157" s="139" t="s">
        <v>424</v>
      </c>
      <c r="B157" s="130"/>
      <c r="C157" s="130"/>
      <c r="D157" s="130"/>
      <c r="E157" s="130"/>
      <c r="F157" s="130"/>
      <c r="G157" s="130"/>
      <c r="H157" s="130"/>
      <c r="I157" s="130"/>
      <c r="O157" s="128" t="s">
        <v>35</v>
      </c>
      <c r="P157" s="142"/>
      <c r="Q157" s="142"/>
    </row>
    <row r="158" spans="1:17">
      <c r="A158" s="140" t="s">
        <v>1</v>
      </c>
      <c r="B158" s="130">
        <v>15</v>
      </c>
      <c r="C158" s="130">
        <v>7.7333333333333334</v>
      </c>
      <c r="D158" s="130">
        <v>0</v>
      </c>
      <c r="E158" s="130">
        <v>0</v>
      </c>
      <c r="F158" s="130">
        <v>0</v>
      </c>
      <c r="G158" s="130">
        <v>0</v>
      </c>
      <c r="H158" s="130">
        <v>0</v>
      </c>
      <c r="I158" s="130">
        <v>0</v>
      </c>
      <c r="O158" s="129" t="s">
        <v>403</v>
      </c>
      <c r="P158" s="142"/>
      <c r="Q158" s="142"/>
    </row>
    <row r="159" spans="1:17">
      <c r="A159" s="140" t="s">
        <v>14</v>
      </c>
      <c r="B159" s="130">
        <v>4</v>
      </c>
      <c r="C159" s="130">
        <v>2</v>
      </c>
      <c r="D159" s="130">
        <v>0</v>
      </c>
      <c r="E159" s="130">
        <v>600</v>
      </c>
      <c r="F159" s="130">
        <v>0</v>
      </c>
      <c r="G159" s="130">
        <v>0</v>
      </c>
      <c r="H159" s="130">
        <v>0</v>
      </c>
      <c r="I159" s="130">
        <v>600</v>
      </c>
      <c r="O159" s="138" t="s">
        <v>410</v>
      </c>
      <c r="P159" s="142">
        <v>3</v>
      </c>
      <c r="Q159" s="142">
        <v>2</v>
      </c>
    </row>
    <row r="160" spans="1:17">
      <c r="A160" s="139" t="s">
        <v>517</v>
      </c>
      <c r="B160" s="130">
        <v>19</v>
      </c>
      <c r="C160" s="130">
        <v>6.5263157894736841</v>
      </c>
      <c r="D160" s="130">
        <v>0</v>
      </c>
      <c r="E160" s="130">
        <v>600</v>
      </c>
      <c r="F160" s="130">
        <v>0</v>
      </c>
      <c r="G160" s="130">
        <v>0</v>
      </c>
      <c r="H160" s="130">
        <v>0</v>
      </c>
      <c r="I160" s="130">
        <v>600</v>
      </c>
      <c r="O160" s="138" t="s">
        <v>411</v>
      </c>
      <c r="P160" s="142">
        <v>2</v>
      </c>
      <c r="Q160" s="142">
        <v>2</v>
      </c>
    </row>
    <row r="161" spans="1:17">
      <c r="A161" s="139" t="s">
        <v>432</v>
      </c>
      <c r="B161" s="130"/>
      <c r="C161" s="130"/>
      <c r="D161" s="130"/>
      <c r="E161" s="130"/>
      <c r="F161" s="130"/>
      <c r="G161" s="130"/>
      <c r="H161" s="130"/>
      <c r="I161" s="130"/>
      <c r="O161" s="129" t="s">
        <v>546</v>
      </c>
      <c r="P161" s="142">
        <v>2.8</v>
      </c>
      <c r="Q161" s="142">
        <v>2</v>
      </c>
    </row>
    <row r="162" spans="1:17">
      <c r="A162" s="140" t="s">
        <v>1</v>
      </c>
      <c r="B162" s="130">
        <v>2</v>
      </c>
      <c r="C162" s="130">
        <v>7</v>
      </c>
      <c r="D162" s="130">
        <v>0</v>
      </c>
      <c r="E162" s="130">
        <v>0</v>
      </c>
      <c r="F162" s="130">
        <v>0</v>
      </c>
      <c r="G162" s="130">
        <v>0</v>
      </c>
      <c r="H162" s="130">
        <v>0</v>
      </c>
      <c r="I162" s="130">
        <v>0</v>
      </c>
      <c r="O162" s="129" t="s">
        <v>485</v>
      </c>
      <c r="P162" s="142"/>
      <c r="Q162" s="142"/>
    </row>
    <row r="163" spans="1:17">
      <c r="A163" s="140" t="s">
        <v>118</v>
      </c>
      <c r="B163" s="130">
        <v>1</v>
      </c>
      <c r="C163" s="130">
        <v>15</v>
      </c>
      <c r="D163" s="130">
        <v>0</v>
      </c>
      <c r="E163" s="130">
        <v>0</v>
      </c>
      <c r="F163" s="130">
        <v>0</v>
      </c>
      <c r="G163" s="130">
        <v>0</v>
      </c>
      <c r="H163" s="130">
        <v>0</v>
      </c>
      <c r="I163" s="130">
        <v>0</v>
      </c>
      <c r="O163" s="138" t="s">
        <v>410</v>
      </c>
      <c r="P163" s="142">
        <v>3</v>
      </c>
      <c r="Q163" s="142">
        <v>2</v>
      </c>
    </row>
    <row r="164" spans="1:17">
      <c r="A164" s="139" t="s">
        <v>582</v>
      </c>
      <c r="B164" s="130">
        <v>3</v>
      </c>
      <c r="C164" s="130">
        <v>9.6666666666666661</v>
      </c>
      <c r="D164" s="130">
        <v>0</v>
      </c>
      <c r="E164" s="130">
        <v>0</v>
      </c>
      <c r="F164" s="130">
        <v>0</v>
      </c>
      <c r="G164" s="130">
        <v>0</v>
      </c>
      <c r="H164" s="130">
        <v>0</v>
      </c>
      <c r="I164" s="130">
        <v>0</v>
      </c>
      <c r="O164" s="129" t="s">
        <v>547</v>
      </c>
      <c r="P164" s="142">
        <v>3</v>
      </c>
      <c r="Q164" s="142">
        <v>2</v>
      </c>
    </row>
    <row r="165" spans="1:17">
      <c r="A165" s="139" t="s">
        <v>433</v>
      </c>
      <c r="B165" s="130"/>
      <c r="C165" s="130"/>
      <c r="D165" s="130"/>
      <c r="E165" s="130"/>
      <c r="F165" s="130"/>
      <c r="G165" s="130"/>
      <c r="H165" s="130"/>
      <c r="I165" s="130"/>
      <c r="O165" s="128" t="s">
        <v>548</v>
      </c>
      <c r="P165" s="142">
        <v>2.8125</v>
      </c>
      <c r="Q165" s="142">
        <v>2</v>
      </c>
    </row>
    <row r="166" spans="1:17">
      <c r="A166" s="140" t="s">
        <v>1</v>
      </c>
      <c r="B166" s="130">
        <v>2</v>
      </c>
      <c r="C166" s="130">
        <v>12.5</v>
      </c>
      <c r="D166" s="130">
        <v>0</v>
      </c>
      <c r="E166" s="130">
        <v>0</v>
      </c>
      <c r="F166" s="130">
        <v>0</v>
      </c>
      <c r="G166" s="130">
        <v>0</v>
      </c>
      <c r="H166" s="130">
        <v>0</v>
      </c>
      <c r="I166" s="130">
        <v>0</v>
      </c>
      <c r="O166" s="128" t="s">
        <v>40</v>
      </c>
      <c r="P166" s="142"/>
      <c r="Q166" s="142"/>
    </row>
    <row r="167" spans="1:17">
      <c r="A167" s="139" t="s">
        <v>491</v>
      </c>
      <c r="B167" s="130">
        <v>2</v>
      </c>
      <c r="C167" s="130">
        <v>12.5</v>
      </c>
      <c r="D167" s="130">
        <v>0</v>
      </c>
      <c r="E167" s="130">
        <v>0</v>
      </c>
      <c r="F167" s="130">
        <v>0</v>
      </c>
      <c r="G167" s="130">
        <v>0</v>
      </c>
      <c r="H167" s="130">
        <v>0</v>
      </c>
      <c r="I167" s="130">
        <v>0</v>
      </c>
      <c r="O167" s="129" t="s">
        <v>63</v>
      </c>
      <c r="P167" s="142"/>
      <c r="Q167" s="142"/>
    </row>
    <row r="168" spans="1:17">
      <c r="A168" s="139" t="s">
        <v>74</v>
      </c>
      <c r="B168" s="130"/>
      <c r="C168" s="130"/>
      <c r="D168" s="130"/>
      <c r="E168" s="130"/>
      <c r="F168" s="130"/>
      <c r="G168" s="130"/>
      <c r="H168" s="130"/>
      <c r="I168" s="130"/>
      <c r="O168" s="138" t="s">
        <v>410</v>
      </c>
      <c r="P168" s="142">
        <v>3</v>
      </c>
      <c r="Q168" s="142">
        <v>2</v>
      </c>
    </row>
    <row r="169" spans="1:17">
      <c r="A169" s="140" t="s">
        <v>1</v>
      </c>
      <c r="B169" s="130">
        <v>1</v>
      </c>
      <c r="C169" s="130">
        <v>10</v>
      </c>
      <c r="D169" s="130">
        <v>0</v>
      </c>
      <c r="E169" s="130">
        <v>0</v>
      </c>
      <c r="F169" s="130">
        <v>0</v>
      </c>
      <c r="G169" s="130">
        <v>0</v>
      </c>
      <c r="H169" s="130">
        <v>0</v>
      </c>
      <c r="I169" s="130">
        <v>0</v>
      </c>
      <c r="O169" s="129" t="s">
        <v>542</v>
      </c>
      <c r="P169" s="142">
        <v>3</v>
      </c>
      <c r="Q169" s="142">
        <v>2</v>
      </c>
    </row>
    <row r="170" spans="1:17">
      <c r="A170" s="139" t="s">
        <v>583</v>
      </c>
      <c r="B170" s="130">
        <v>1</v>
      </c>
      <c r="C170" s="130">
        <v>10</v>
      </c>
      <c r="D170" s="130">
        <v>0</v>
      </c>
      <c r="E170" s="130">
        <v>0</v>
      </c>
      <c r="F170" s="130">
        <v>0</v>
      </c>
      <c r="G170" s="130">
        <v>0</v>
      </c>
      <c r="H170" s="130">
        <v>0</v>
      </c>
      <c r="I170" s="130">
        <v>0</v>
      </c>
      <c r="O170" s="128" t="s">
        <v>549</v>
      </c>
      <c r="P170" s="142">
        <v>3</v>
      </c>
      <c r="Q170" s="142">
        <v>2</v>
      </c>
    </row>
    <row r="171" spans="1:17">
      <c r="A171" s="139" t="s">
        <v>441</v>
      </c>
      <c r="B171" s="130"/>
      <c r="C171" s="130"/>
      <c r="D171" s="130"/>
      <c r="E171" s="130"/>
      <c r="F171" s="130"/>
      <c r="G171" s="130"/>
      <c r="H171" s="130"/>
      <c r="I171" s="130"/>
      <c r="O171" s="141" t="s">
        <v>397</v>
      </c>
      <c r="P171" s="142">
        <v>2.6782608695652175</v>
      </c>
      <c r="Q171" s="142">
        <v>2.0478260869565217</v>
      </c>
    </row>
    <row r="172" spans="1:9">
      <c r="A172" s="140" t="s">
        <v>1</v>
      </c>
      <c r="B172" s="130">
        <v>2</v>
      </c>
      <c r="C172" s="130">
        <v>9</v>
      </c>
      <c r="D172" s="130">
        <v>0</v>
      </c>
      <c r="E172" s="130">
        <v>0</v>
      </c>
      <c r="F172" s="130">
        <v>0</v>
      </c>
      <c r="G172" s="130">
        <v>0</v>
      </c>
      <c r="H172" s="130">
        <v>0</v>
      </c>
      <c r="I172" s="130">
        <v>0</v>
      </c>
    </row>
    <row r="173" spans="1:9">
      <c r="A173" s="139" t="s">
        <v>584</v>
      </c>
      <c r="B173" s="130">
        <v>2</v>
      </c>
      <c r="C173" s="130">
        <v>9</v>
      </c>
      <c r="D173" s="130">
        <v>0</v>
      </c>
      <c r="E173" s="130">
        <v>0</v>
      </c>
      <c r="F173" s="130">
        <v>0</v>
      </c>
      <c r="G173" s="130">
        <v>0</v>
      </c>
      <c r="H173" s="130">
        <v>0</v>
      </c>
      <c r="I173" s="130">
        <v>0</v>
      </c>
    </row>
    <row r="174" spans="1:9">
      <c r="A174" s="139" t="s">
        <v>446</v>
      </c>
      <c r="B174" s="130"/>
      <c r="C174" s="130"/>
      <c r="D174" s="130"/>
      <c r="E174" s="130"/>
      <c r="F174" s="130"/>
      <c r="G174" s="130"/>
      <c r="H174" s="130"/>
      <c r="I174" s="130"/>
    </row>
    <row r="175" spans="1:9">
      <c r="A175" s="140" t="s">
        <v>1</v>
      </c>
      <c r="B175" s="130">
        <v>4</v>
      </c>
      <c r="C175" s="130">
        <v>20</v>
      </c>
      <c r="D175" s="130">
        <v>0</v>
      </c>
      <c r="E175" s="130">
        <v>0</v>
      </c>
      <c r="F175" s="130">
        <v>0</v>
      </c>
      <c r="G175" s="130">
        <v>0</v>
      </c>
      <c r="H175" s="130">
        <v>0</v>
      </c>
      <c r="I175" s="130">
        <v>0</v>
      </c>
    </row>
    <row r="176" spans="1:9">
      <c r="A176" s="139" t="s">
        <v>585</v>
      </c>
      <c r="B176" s="130">
        <v>4</v>
      </c>
      <c r="C176" s="130">
        <v>20</v>
      </c>
      <c r="D176" s="130">
        <v>0</v>
      </c>
      <c r="E176" s="130">
        <v>0</v>
      </c>
      <c r="F176" s="130">
        <v>0</v>
      </c>
      <c r="G176" s="130">
        <v>0</v>
      </c>
      <c r="H176" s="130">
        <v>0</v>
      </c>
      <c r="I176" s="130">
        <v>0</v>
      </c>
    </row>
    <row r="177" spans="1:9">
      <c r="A177" s="139" t="s">
        <v>453</v>
      </c>
      <c r="B177" s="130"/>
      <c r="C177" s="130"/>
      <c r="D177" s="130"/>
      <c r="E177" s="130"/>
      <c r="F177" s="130"/>
      <c r="G177" s="130"/>
      <c r="H177" s="130"/>
      <c r="I177" s="130"/>
    </row>
    <row r="178" spans="1:9">
      <c r="A178" s="140" t="s">
        <v>1</v>
      </c>
      <c r="B178" s="130">
        <v>1</v>
      </c>
      <c r="C178" s="130">
        <v>8</v>
      </c>
      <c r="D178" s="130">
        <v>0</v>
      </c>
      <c r="E178" s="130">
        <v>0</v>
      </c>
      <c r="F178" s="130">
        <v>0</v>
      </c>
      <c r="G178" s="130">
        <v>0</v>
      </c>
      <c r="H178" s="130">
        <v>0</v>
      </c>
      <c r="I178" s="130">
        <v>0</v>
      </c>
    </row>
    <row r="179" spans="1:9">
      <c r="A179" s="139" t="s">
        <v>586</v>
      </c>
      <c r="B179" s="130">
        <v>1</v>
      </c>
      <c r="C179" s="130">
        <v>8</v>
      </c>
      <c r="D179" s="130">
        <v>0</v>
      </c>
      <c r="E179" s="130">
        <v>0</v>
      </c>
      <c r="F179" s="130">
        <v>0</v>
      </c>
      <c r="G179" s="130">
        <v>0</v>
      </c>
      <c r="H179" s="130">
        <v>0</v>
      </c>
      <c r="I179" s="130">
        <v>0</v>
      </c>
    </row>
    <row r="180" spans="1:9">
      <c r="A180" s="139" t="s">
        <v>454</v>
      </c>
      <c r="B180" s="130"/>
      <c r="C180" s="130"/>
      <c r="D180" s="130"/>
      <c r="E180" s="130"/>
      <c r="F180" s="130"/>
      <c r="G180" s="130"/>
      <c r="H180" s="130"/>
      <c r="I180" s="130"/>
    </row>
    <row r="181" spans="1:9">
      <c r="A181" s="140" t="s">
        <v>1</v>
      </c>
      <c r="B181" s="130">
        <v>1</v>
      </c>
      <c r="C181" s="130">
        <v>10</v>
      </c>
      <c r="D181" s="130">
        <v>0</v>
      </c>
      <c r="E181" s="130">
        <v>0</v>
      </c>
      <c r="F181" s="130">
        <v>0</v>
      </c>
      <c r="G181" s="130">
        <v>0</v>
      </c>
      <c r="H181" s="130">
        <v>0</v>
      </c>
      <c r="I181" s="130">
        <v>0</v>
      </c>
    </row>
    <row r="182" spans="1:9">
      <c r="A182" s="139" t="s">
        <v>587</v>
      </c>
      <c r="B182" s="130">
        <v>1</v>
      </c>
      <c r="C182" s="130">
        <v>10</v>
      </c>
      <c r="D182" s="130">
        <v>0</v>
      </c>
      <c r="E182" s="130">
        <v>0</v>
      </c>
      <c r="F182" s="130">
        <v>0</v>
      </c>
      <c r="G182" s="130">
        <v>0</v>
      </c>
      <c r="H182" s="130">
        <v>0</v>
      </c>
      <c r="I182" s="130">
        <v>0</v>
      </c>
    </row>
    <row r="183" spans="1:9">
      <c r="A183" s="139" t="s">
        <v>455</v>
      </c>
      <c r="B183" s="130"/>
      <c r="C183" s="130"/>
      <c r="D183" s="130"/>
      <c r="E183" s="130"/>
      <c r="F183" s="130"/>
      <c r="G183" s="130"/>
      <c r="H183" s="130"/>
      <c r="I183" s="130"/>
    </row>
    <row r="184" spans="1:9">
      <c r="A184" s="140" t="s">
        <v>1</v>
      </c>
      <c r="B184" s="130">
        <v>1</v>
      </c>
      <c r="C184" s="130">
        <v>12</v>
      </c>
      <c r="D184" s="130">
        <v>0</v>
      </c>
      <c r="E184" s="130">
        <v>0</v>
      </c>
      <c r="F184" s="130">
        <v>0</v>
      </c>
      <c r="G184" s="130">
        <v>0</v>
      </c>
      <c r="H184" s="130">
        <v>0</v>
      </c>
      <c r="I184" s="130">
        <v>0</v>
      </c>
    </row>
    <row r="185" spans="1:9">
      <c r="A185" s="139" t="s">
        <v>588</v>
      </c>
      <c r="B185" s="130">
        <v>1</v>
      </c>
      <c r="C185" s="130">
        <v>12</v>
      </c>
      <c r="D185" s="130">
        <v>0</v>
      </c>
      <c r="E185" s="130">
        <v>0</v>
      </c>
      <c r="F185" s="130">
        <v>0</v>
      </c>
      <c r="G185" s="130">
        <v>0</v>
      </c>
      <c r="H185" s="130">
        <v>0</v>
      </c>
      <c r="I185" s="130">
        <v>0</v>
      </c>
    </row>
    <row r="186" spans="1:9">
      <c r="A186" s="139" t="s">
        <v>462</v>
      </c>
      <c r="B186" s="130"/>
      <c r="C186" s="130"/>
      <c r="D186" s="130"/>
      <c r="E186" s="130"/>
      <c r="F186" s="130"/>
      <c r="G186" s="130"/>
      <c r="H186" s="130"/>
      <c r="I186" s="130"/>
    </row>
    <row r="187" spans="1:9">
      <c r="A187" s="140" t="s">
        <v>1</v>
      </c>
      <c r="B187" s="130">
        <v>2</v>
      </c>
      <c r="C187" s="130">
        <v>8</v>
      </c>
      <c r="D187" s="130">
        <v>0</v>
      </c>
      <c r="E187" s="130">
        <v>0</v>
      </c>
      <c r="F187" s="130">
        <v>0</v>
      </c>
      <c r="G187" s="130">
        <v>0</v>
      </c>
      <c r="H187" s="130">
        <v>0</v>
      </c>
      <c r="I187" s="130">
        <v>0</v>
      </c>
    </row>
    <row r="188" spans="1:9">
      <c r="A188" s="139" t="s">
        <v>589</v>
      </c>
      <c r="B188" s="130">
        <v>2</v>
      </c>
      <c r="C188" s="130">
        <v>8</v>
      </c>
      <c r="D188" s="130">
        <v>0</v>
      </c>
      <c r="E188" s="130">
        <v>0</v>
      </c>
      <c r="F188" s="130">
        <v>0</v>
      </c>
      <c r="G188" s="130">
        <v>0</v>
      </c>
      <c r="H188" s="130">
        <v>0</v>
      </c>
      <c r="I188" s="130">
        <v>0</v>
      </c>
    </row>
    <row r="189" spans="1:9">
      <c r="A189" s="139" t="s">
        <v>138</v>
      </c>
      <c r="B189" s="130"/>
      <c r="C189" s="130"/>
      <c r="D189" s="130"/>
      <c r="E189" s="130"/>
      <c r="F189" s="130"/>
      <c r="G189" s="130"/>
      <c r="H189" s="130"/>
      <c r="I189" s="130"/>
    </row>
    <row r="190" spans="1:9">
      <c r="A190" s="140" t="s">
        <v>1</v>
      </c>
      <c r="B190" s="130">
        <v>2</v>
      </c>
      <c r="C190" s="130">
        <v>10</v>
      </c>
      <c r="D190" s="130">
        <v>0</v>
      </c>
      <c r="E190" s="130">
        <v>0</v>
      </c>
      <c r="F190" s="130">
        <v>0</v>
      </c>
      <c r="G190" s="130">
        <v>0</v>
      </c>
      <c r="H190" s="130">
        <v>0</v>
      </c>
      <c r="I190" s="130">
        <v>0</v>
      </c>
    </row>
    <row r="191" spans="1:9">
      <c r="A191" s="139" t="s">
        <v>590</v>
      </c>
      <c r="B191" s="130">
        <v>2</v>
      </c>
      <c r="C191" s="130">
        <v>10</v>
      </c>
      <c r="D191" s="130">
        <v>0</v>
      </c>
      <c r="E191" s="130">
        <v>0</v>
      </c>
      <c r="F191" s="130">
        <v>0</v>
      </c>
      <c r="G191" s="130">
        <v>0</v>
      </c>
      <c r="H191" s="130">
        <v>0</v>
      </c>
      <c r="I191" s="130">
        <v>0</v>
      </c>
    </row>
    <row r="192" spans="1:9">
      <c r="A192" s="139" t="s">
        <v>141</v>
      </c>
      <c r="B192" s="130"/>
      <c r="C192" s="130"/>
      <c r="D192" s="130"/>
      <c r="E192" s="130"/>
      <c r="F192" s="130"/>
      <c r="G192" s="130"/>
      <c r="H192" s="130"/>
      <c r="I192" s="130"/>
    </row>
    <row r="193" spans="1:9">
      <c r="A193" s="140" t="s">
        <v>1</v>
      </c>
      <c r="B193" s="130">
        <v>2</v>
      </c>
      <c r="C193" s="130">
        <v>10</v>
      </c>
      <c r="D193" s="130">
        <v>0</v>
      </c>
      <c r="E193" s="130">
        <v>0</v>
      </c>
      <c r="F193" s="130">
        <v>0</v>
      </c>
      <c r="G193" s="130">
        <v>0</v>
      </c>
      <c r="H193" s="130">
        <v>0</v>
      </c>
      <c r="I193" s="130">
        <v>0</v>
      </c>
    </row>
    <row r="194" spans="1:9">
      <c r="A194" s="139" t="s">
        <v>591</v>
      </c>
      <c r="B194" s="130">
        <v>2</v>
      </c>
      <c r="C194" s="130">
        <v>10</v>
      </c>
      <c r="D194" s="130">
        <v>0</v>
      </c>
      <c r="E194" s="130">
        <v>0</v>
      </c>
      <c r="F194" s="130">
        <v>0</v>
      </c>
      <c r="G194" s="130">
        <v>0</v>
      </c>
      <c r="H194" s="130">
        <v>0</v>
      </c>
      <c r="I194" s="130">
        <v>0</v>
      </c>
    </row>
    <row r="195" spans="1:9">
      <c r="A195" s="139" t="s">
        <v>104</v>
      </c>
      <c r="B195" s="130"/>
      <c r="C195" s="130"/>
      <c r="D195" s="130"/>
      <c r="E195" s="130"/>
      <c r="F195" s="130"/>
      <c r="G195" s="130"/>
      <c r="H195" s="130"/>
      <c r="I195" s="130"/>
    </row>
    <row r="196" spans="1:9">
      <c r="A196" s="140" t="s">
        <v>1</v>
      </c>
      <c r="B196" s="130">
        <v>1</v>
      </c>
      <c r="C196" s="130">
        <v>10</v>
      </c>
      <c r="D196" s="130">
        <v>0</v>
      </c>
      <c r="E196" s="130">
        <v>0</v>
      </c>
      <c r="F196" s="130">
        <v>0</v>
      </c>
      <c r="G196" s="130">
        <v>0</v>
      </c>
      <c r="H196" s="130">
        <v>0</v>
      </c>
      <c r="I196" s="130">
        <v>0</v>
      </c>
    </row>
    <row r="197" spans="1:9">
      <c r="A197" s="139" t="s">
        <v>592</v>
      </c>
      <c r="B197" s="130">
        <v>1</v>
      </c>
      <c r="C197" s="130">
        <v>10</v>
      </c>
      <c r="D197" s="130">
        <v>0</v>
      </c>
      <c r="E197" s="130">
        <v>0</v>
      </c>
      <c r="F197" s="130">
        <v>0</v>
      </c>
      <c r="G197" s="130">
        <v>0</v>
      </c>
      <c r="H197" s="130">
        <v>0</v>
      </c>
      <c r="I197" s="130">
        <v>0</v>
      </c>
    </row>
    <row r="198" spans="1:9">
      <c r="A198" s="139" t="s">
        <v>105</v>
      </c>
      <c r="B198" s="130"/>
      <c r="C198" s="130"/>
      <c r="D198" s="130"/>
      <c r="E198" s="130"/>
      <c r="F198" s="130"/>
      <c r="G198" s="130"/>
      <c r="H198" s="130"/>
      <c r="I198" s="130"/>
    </row>
    <row r="199" spans="1:9">
      <c r="A199" s="140" t="s">
        <v>1</v>
      </c>
      <c r="B199" s="130">
        <v>3</v>
      </c>
      <c r="C199" s="130">
        <v>9.3333333333333339</v>
      </c>
      <c r="D199" s="130">
        <v>0</v>
      </c>
      <c r="E199" s="130">
        <v>0</v>
      </c>
      <c r="F199" s="130">
        <v>0</v>
      </c>
      <c r="G199" s="130">
        <v>0</v>
      </c>
      <c r="H199" s="130">
        <v>0</v>
      </c>
      <c r="I199" s="130">
        <v>0</v>
      </c>
    </row>
    <row r="200" spans="1:9">
      <c r="A200" s="140" t="s">
        <v>118</v>
      </c>
      <c r="B200" s="130">
        <v>1</v>
      </c>
      <c r="C200" s="130">
        <v>15</v>
      </c>
      <c r="D200" s="130">
        <v>0</v>
      </c>
      <c r="E200" s="130">
        <v>0</v>
      </c>
      <c r="F200" s="130">
        <v>0</v>
      </c>
      <c r="G200" s="130">
        <v>0</v>
      </c>
      <c r="H200" s="130">
        <v>0</v>
      </c>
      <c r="I200" s="130">
        <v>0</v>
      </c>
    </row>
    <row r="201" spans="1:9">
      <c r="A201" s="139" t="s">
        <v>593</v>
      </c>
      <c r="B201" s="130">
        <v>4</v>
      </c>
      <c r="C201" s="130">
        <v>10.75</v>
      </c>
      <c r="D201" s="130">
        <v>0</v>
      </c>
      <c r="E201" s="130">
        <v>0</v>
      </c>
      <c r="F201" s="130">
        <v>0</v>
      </c>
      <c r="G201" s="130">
        <v>0</v>
      </c>
      <c r="H201" s="130">
        <v>0</v>
      </c>
      <c r="I201" s="130">
        <v>0</v>
      </c>
    </row>
    <row r="202" spans="1:9">
      <c r="A202" s="139" t="s">
        <v>465</v>
      </c>
      <c r="B202" s="130"/>
      <c r="C202" s="130"/>
      <c r="D202" s="130"/>
      <c r="E202" s="130"/>
      <c r="F202" s="130"/>
      <c r="G202" s="130"/>
      <c r="H202" s="130"/>
      <c r="I202" s="130"/>
    </row>
    <row r="203" spans="1:9">
      <c r="A203" s="140" t="s">
        <v>1</v>
      </c>
      <c r="B203" s="130">
        <v>1</v>
      </c>
      <c r="C203" s="130">
        <v>12</v>
      </c>
      <c r="D203" s="130">
        <v>0</v>
      </c>
      <c r="E203" s="130">
        <v>0</v>
      </c>
      <c r="F203" s="130">
        <v>0</v>
      </c>
      <c r="G203" s="130">
        <v>0</v>
      </c>
      <c r="H203" s="130">
        <v>0</v>
      </c>
      <c r="I203" s="130">
        <v>0</v>
      </c>
    </row>
    <row r="204" spans="1:9">
      <c r="A204" s="139" t="s">
        <v>594</v>
      </c>
      <c r="B204" s="130">
        <v>1</v>
      </c>
      <c r="C204" s="130">
        <v>12</v>
      </c>
      <c r="D204" s="130">
        <v>0</v>
      </c>
      <c r="E204" s="130">
        <v>0</v>
      </c>
      <c r="F204" s="130">
        <v>0</v>
      </c>
      <c r="G204" s="130">
        <v>0</v>
      </c>
      <c r="H204" s="130">
        <v>0</v>
      </c>
      <c r="I204" s="130">
        <v>0</v>
      </c>
    </row>
    <row r="205" spans="1:9">
      <c r="A205" s="139" t="s">
        <v>466</v>
      </c>
      <c r="B205" s="130"/>
      <c r="C205" s="130"/>
      <c r="D205" s="130"/>
      <c r="E205" s="130"/>
      <c r="F205" s="130"/>
      <c r="G205" s="130"/>
      <c r="H205" s="130"/>
      <c r="I205" s="130"/>
    </row>
    <row r="206" spans="1:9">
      <c r="A206" s="140" t="s">
        <v>1</v>
      </c>
      <c r="B206" s="130">
        <v>2</v>
      </c>
      <c r="C206" s="130">
        <v>10</v>
      </c>
      <c r="D206" s="130">
        <v>0</v>
      </c>
      <c r="E206" s="130">
        <v>0</v>
      </c>
      <c r="F206" s="130">
        <v>0</v>
      </c>
      <c r="G206" s="130">
        <v>0</v>
      </c>
      <c r="H206" s="130">
        <v>0</v>
      </c>
      <c r="I206" s="130">
        <v>0</v>
      </c>
    </row>
    <row r="207" spans="1:9">
      <c r="A207" s="139" t="s">
        <v>595</v>
      </c>
      <c r="B207" s="130">
        <v>2</v>
      </c>
      <c r="C207" s="130">
        <v>10</v>
      </c>
      <c r="D207" s="130">
        <v>0</v>
      </c>
      <c r="E207" s="130">
        <v>0</v>
      </c>
      <c r="F207" s="130">
        <v>0</v>
      </c>
      <c r="G207" s="130">
        <v>0</v>
      </c>
      <c r="H207" s="130">
        <v>0</v>
      </c>
      <c r="I207" s="130">
        <v>0</v>
      </c>
    </row>
    <row r="208" spans="1:9">
      <c r="A208" s="139" t="s">
        <v>467</v>
      </c>
      <c r="B208" s="130"/>
      <c r="C208" s="130"/>
      <c r="D208" s="130"/>
      <c r="E208" s="130"/>
      <c r="F208" s="130"/>
      <c r="G208" s="130"/>
      <c r="H208" s="130"/>
      <c r="I208" s="130"/>
    </row>
    <row r="209" spans="1:9">
      <c r="A209" s="140" t="s">
        <v>1</v>
      </c>
      <c r="B209" s="130">
        <v>1</v>
      </c>
      <c r="C209" s="130">
        <v>8</v>
      </c>
      <c r="D209" s="130">
        <v>0</v>
      </c>
      <c r="E209" s="130">
        <v>0</v>
      </c>
      <c r="F209" s="130">
        <v>0</v>
      </c>
      <c r="G209" s="130">
        <v>0</v>
      </c>
      <c r="H209" s="130">
        <v>0</v>
      </c>
      <c r="I209" s="130">
        <v>0</v>
      </c>
    </row>
    <row r="210" spans="1:9">
      <c r="A210" s="139" t="s">
        <v>596</v>
      </c>
      <c r="B210" s="130">
        <v>1</v>
      </c>
      <c r="C210" s="130">
        <v>8</v>
      </c>
      <c r="D210" s="130">
        <v>0</v>
      </c>
      <c r="E210" s="130">
        <v>0</v>
      </c>
      <c r="F210" s="130">
        <v>0</v>
      </c>
      <c r="G210" s="130">
        <v>0</v>
      </c>
      <c r="H210" s="130">
        <v>0</v>
      </c>
      <c r="I210" s="130">
        <v>0</v>
      </c>
    </row>
    <row r="211" spans="1:9">
      <c r="A211" s="139" t="s">
        <v>468</v>
      </c>
      <c r="B211" s="130"/>
      <c r="C211" s="130"/>
      <c r="D211" s="130"/>
      <c r="E211" s="130"/>
      <c r="F211" s="130"/>
      <c r="G211" s="130"/>
      <c r="H211" s="130"/>
      <c r="I211" s="130"/>
    </row>
    <row r="212" spans="1:9">
      <c r="A212" s="140" t="s">
        <v>1</v>
      </c>
      <c r="B212" s="130">
        <v>1</v>
      </c>
      <c r="C212" s="130">
        <v>8</v>
      </c>
      <c r="D212" s="130">
        <v>0</v>
      </c>
      <c r="E212" s="130">
        <v>0</v>
      </c>
      <c r="F212" s="130">
        <v>0</v>
      </c>
      <c r="G212" s="130">
        <v>0</v>
      </c>
      <c r="H212" s="130">
        <v>0</v>
      </c>
      <c r="I212" s="130">
        <v>0</v>
      </c>
    </row>
    <row r="213" spans="1:9">
      <c r="A213" s="139" t="s">
        <v>597</v>
      </c>
      <c r="B213" s="130">
        <v>1</v>
      </c>
      <c r="C213" s="130">
        <v>8</v>
      </c>
      <c r="D213" s="130">
        <v>0</v>
      </c>
      <c r="E213" s="130">
        <v>0</v>
      </c>
      <c r="F213" s="130">
        <v>0</v>
      </c>
      <c r="G213" s="130">
        <v>0</v>
      </c>
      <c r="H213" s="130">
        <v>0</v>
      </c>
      <c r="I213" s="130">
        <v>0</v>
      </c>
    </row>
    <row r="214" spans="1:9">
      <c r="A214" s="139" t="s">
        <v>470</v>
      </c>
      <c r="B214" s="130"/>
      <c r="C214" s="130"/>
      <c r="D214" s="130"/>
      <c r="E214" s="130"/>
      <c r="F214" s="130"/>
      <c r="G214" s="130"/>
      <c r="H214" s="130"/>
      <c r="I214" s="130"/>
    </row>
    <row r="215" spans="1:9">
      <c r="A215" s="140" t="s">
        <v>1</v>
      </c>
      <c r="B215" s="130">
        <v>1</v>
      </c>
      <c r="C215" s="130">
        <v>12</v>
      </c>
      <c r="D215" s="130">
        <v>0</v>
      </c>
      <c r="E215" s="130">
        <v>0</v>
      </c>
      <c r="F215" s="130">
        <v>0</v>
      </c>
      <c r="G215" s="130">
        <v>0</v>
      </c>
      <c r="H215" s="130">
        <v>0</v>
      </c>
      <c r="I215" s="130">
        <v>0</v>
      </c>
    </row>
    <row r="216" spans="1:9">
      <c r="A216" s="139" t="s">
        <v>598</v>
      </c>
      <c r="B216" s="130">
        <v>1</v>
      </c>
      <c r="C216" s="130">
        <v>12</v>
      </c>
      <c r="D216" s="130">
        <v>0</v>
      </c>
      <c r="E216" s="130">
        <v>0</v>
      </c>
      <c r="F216" s="130">
        <v>0</v>
      </c>
      <c r="G216" s="130">
        <v>0</v>
      </c>
      <c r="H216" s="130">
        <v>0</v>
      </c>
      <c r="I216" s="130">
        <v>0</v>
      </c>
    </row>
    <row r="217" spans="1:9">
      <c r="A217" s="139" t="s">
        <v>476</v>
      </c>
      <c r="B217" s="130"/>
      <c r="C217" s="130"/>
      <c r="D217" s="130"/>
      <c r="E217" s="130"/>
      <c r="F217" s="130"/>
      <c r="G217" s="130"/>
      <c r="H217" s="130"/>
      <c r="I217" s="130"/>
    </row>
    <row r="218" spans="1:9">
      <c r="A218" s="140" t="s">
        <v>1</v>
      </c>
      <c r="B218" s="130">
        <v>14</v>
      </c>
      <c r="C218" s="130">
        <v>10</v>
      </c>
      <c r="D218" s="130">
        <v>0</v>
      </c>
      <c r="E218" s="130">
        <v>0</v>
      </c>
      <c r="F218" s="130">
        <v>0</v>
      </c>
      <c r="G218" s="130">
        <v>0</v>
      </c>
      <c r="H218" s="130">
        <v>0</v>
      </c>
      <c r="I218" s="130">
        <v>0</v>
      </c>
    </row>
    <row r="219" spans="1:9">
      <c r="A219" s="139" t="s">
        <v>599</v>
      </c>
      <c r="B219" s="130">
        <v>14</v>
      </c>
      <c r="C219" s="130">
        <v>10</v>
      </c>
      <c r="D219" s="130">
        <v>0</v>
      </c>
      <c r="E219" s="130">
        <v>0</v>
      </c>
      <c r="F219" s="130">
        <v>0</v>
      </c>
      <c r="G219" s="130">
        <v>0</v>
      </c>
      <c r="H219" s="130">
        <v>0</v>
      </c>
      <c r="I219" s="130">
        <v>0</v>
      </c>
    </row>
    <row r="220" spans="1:9">
      <c r="A220" s="139" t="s">
        <v>479</v>
      </c>
      <c r="B220" s="130"/>
      <c r="C220" s="130"/>
      <c r="D220" s="130"/>
      <c r="E220" s="130"/>
      <c r="F220" s="130"/>
      <c r="G220" s="130"/>
      <c r="H220" s="130"/>
      <c r="I220" s="130"/>
    </row>
    <row r="221" spans="1:9">
      <c r="A221" s="140" t="s">
        <v>1</v>
      </c>
      <c r="B221" s="130">
        <v>1</v>
      </c>
      <c r="C221" s="130">
        <v>8</v>
      </c>
      <c r="D221" s="130">
        <v>0</v>
      </c>
      <c r="E221" s="130">
        <v>0</v>
      </c>
      <c r="F221" s="130">
        <v>0</v>
      </c>
      <c r="G221" s="130">
        <v>0</v>
      </c>
      <c r="H221" s="130">
        <v>0</v>
      </c>
      <c r="I221" s="130">
        <v>0</v>
      </c>
    </row>
    <row r="222" spans="1:9">
      <c r="A222" s="139" t="s">
        <v>600</v>
      </c>
      <c r="B222" s="130">
        <v>1</v>
      </c>
      <c r="C222" s="130">
        <v>8</v>
      </c>
      <c r="D222" s="130">
        <v>0</v>
      </c>
      <c r="E222" s="130">
        <v>0</v>
      </c>
      <c r="F222" s="130">
        <v>0</v>
      </c>
      <c r="G222" s="130">
        <v>0</v>
      </c>
      <c r="H222" s="130">
        <v>0</v>
      </c>
      <c r="I222" s="130">
        <v>0</v>
      </c>
    </row>
    <row r="223" spans="1:9">
      <c r="A223" s="149" t="s">
        <v>518</v>
      </c>
      <c r="B223" s="130">
        <v>68</v>
      </c>
      <c r="C223" s="130">
        <v>9.6029411764705888</v>
      </c>
      <c r="D223" s="130">
        <v>0</v>
      </c>
      <c r="E223" s="130">
        <v>600</v>
      </c>
      <c r="F223" s="130">
        <v>0</v>
      </c>
      <c r="G223" s="130">
        <v>0</v>
      </c>
      <c r="H223" s="130">
        <v>0</v>
      </c>
      <c r="I223" s="130">
        <v>600</v>
      </c>
    </row>
    <row r="224" spans="1:9">
      <c r="A224" s="143" t="s">
        <v>36</v>
      </c>
      <c r="B224" s="130"/>
      <c r="C224" s="130"/>
      <c r="D224" s="130"/>
      <c r="E224" s="130"/>
      <c r="F224" s="130"/>
      <c r="G224" s="130"/>
      <c r="H224" s="130"/>
      <c r="I224" s="130"/>
    </row>
    <row r="225" spans="1:9">
      <c r="A225" s="139" t="s">
        <v>45</v>
      </c>
      <c r="B225" s="130"/>
      <c r="C225" s="130"/>
      <c r="D225" s="130"/>
      <c r="E225" s="130"/>
      <c r="F225" s="130"/>
      <c r="G225" s="130"/>
      <c r="H225" s="130"/>
      <c r="I225" s="130"/>
    </row>
    <row r="226" spans="1:9">
      <c r="A226" s="140" t="s">
        <v>1</v>
      </c>
      <c r="B226" s="130">
        <v>25</v>
      </c>
      <c r="C226" s="130">
        <v>8.32</v>
      </c>
      <c r="D226" s="130">
        <v>0</v>
      </c>
      <c r="E226" s="130">
        <v>0</v>
      </c>
      <c r="F226" s="130">
        <v>0</v>
      </c>
      <c r="G226" s="130">
        <v>0</v>
      </c>
      <c r="H226" s="130">
        <v>0</v>
      </c>
      <c r="I226" s="130">
        <v>0</v>
      </c>
    </row>
    <row r="227" spans="1:9">
      <c r="A227" s="140" t="s">
        <v>14</v>
      </c>
      <c r="B227" s="130">
        <v>32</v>
      </c>
      <c r="C227" s="130">
        <v>2.84375</v>
      </c>
      <c r="D227" s="130">
        <v>0</v>
      </c>
      <c r="E227" s="130">
        <v>6422.8203999999987</v>
      </c>
      <c r="F227" s="130">
        <v>32305.418200000004</v>
      </c>
      <c r="G227" s="130">
        <v>0</v>
      </c>
      <c r="H227" s="130">
        <v>522.96</v>
      </c>
      <c r="I227" s="130">
        <v>39251.198599999989</v>
      </c>
    </row>
    <row r="228" spans="1:9">
      <c r="A228" s="139" t="s">
        <v>519</v>
      </c>
      <c r="B228" s="130">
        <v>57</v>
      </c>
      <c r="C228" s="130">
        <v>5.2456140350877192</v>
      </c>
      <c r="D228" s="130">
        <v>0</v>
      </c>
      <c r="E228" s="130">
        <v>6422.8203999999987</v>
      </c>
      <c r="F228" s="130">
        <v>32305.418200000004</v>
      </c>
      <c r="G228" s="130">
        <v>0</v>
      </c>
      <c r="H228" s="130">
        <v>522.96</v>
      </c>
      <c r="I228" s="130">
        <v>39251.198599999989</v>
      </c>
    </row>
    <row r="229" spans="1:9">
      <c r="A229" s="139" t="s">
        <v>412</v>
      </c>
      <c r="B229" s="130"/>
      <c r="C229" s="130"/>
      <c r="D229" s="130"/>
      <c r="E229" s="130"/>
      <c r="F229" s="130"/>
      <c r="G229" s="130"/>
      <c r="H229" s="130"/>
      <c r="I229" s="130"/>
    </row>
    <row r="230" spans="1:9">
      <c r="A230" s="140" t="s">
        <v>14</v>
      </c>
      <c r="B230" s="130">
        <v>2</v>
      </c>
      <c r="C230" s="130">
        <v>3</v>
      </c>
      <c r="D230" s="130">
        <v>0</v>
      </c>
      <c r="E230" s="130">
        <v>0</v>
      </c>
      <c r="F230" s="130">
        <v>430.26</v>
      </c>
      <c r="G230" s="130">
        <v>0</v>
      </c>
      <c r="H230" s="130">
        <v>0</v>
      </c>
      <c r="I230" s="130">
        <v>430.26</v>
      </c>
    </row>
    <row r="231" spans="1:9">
      <c r="A231" s="140" t="s">
        <v>118</v>
      </c>
      <c r="B231" s="130">
        <v>1</v>
      </c>
      <c r="C231" s="130">
        <v>20</v>
      </c>
      <c r="D231" s="130">
        <v>0</v>
      </c>
      <c r="E231" s="130">
        <v>0</v>
      </c>
      <c r="F231" s="130">
        <v>0</v>
      </c>
      <c r="G231" s="130">
        <v>0</v>
      </c>
      <c r="H231" s="130">
        <v>0</v>
      </c>
      <c r="I231" s="130">
        <v>0</v>
      </c>
    </row>
    <row r="232" spans="1:9">
      <c r="A232" s="139" t="s">
        <v>520</v>
      </c>
      <c r="B232" s="130">
        <v>3</v>
      </c>
      <c r="C232" s="130">
        <v>8.6666666666666661</v>
      </c>
      <c r="D232" s="130">
        <v>0</v>
      </c>
      <c r="E232" s="130">
        <v>0</v>
      </c>
      <c r="F232" s="130">
        <v>430.26</v>
      </c>
      <c r="G232" s="130">
        <v>0</v>
      </c>
      <c r="H232" s="130">
        <v>0</v>
      </c>
      <c r="I232" s="130">
        <v>430.26</v>
      </c>
    </row>
    <row r="233" spans="1:9" s="137" customFormat="1">
      <c r="A233" s="139" t="s">
        <v>420</v>
      </c>
      <c r="B233" s="130"/>
      <c r="C233" s="130"/>
      <c r="D233" s="130"/>
      <c r="E233" s="130"/>
      <c r="F233" s="130"/>
      <c r="G233" s="130"/>
      <c r="H233" s="130"/>
      <c r="I233" s="130"/>
    </row>
    <row r="234" spans="1:9" s="137" customFormat="1">
      <c r="A234" s="140" t="s">
        <v>1</v>
      </c>
      <c r="B234" s="148">
        <v>1</v>
      </c>
      <c r="C234" s="148">
        <v>8</v>
      </c>
      <c r="D234" s="148">
        <v>0</v>
      </c>
      <c r="E234" s="148">
        <v>0</v>
      </c>
      <c r="F234" s="148">
        <v>0</v>
      </c>
      <c r="G234" s="148">
        <v>0</v>
      </c>
      <c r="H234" s="148">
        <v>0</v>
      </c>
      <c r="I234" s="148">
        <v>0</v>
      </c>
    </row>
    <row r="235" spans="1:9" s="137" customFormat="1">
      <c r="A235" s="140" t="s">
        <v>14</v>
      </c>
      <c r="B235" s="148">
        <v>2</v>
      </c>
      <c r="C235" s="148">
        <v>3</v>
      </c>
      <c r="D235" s="148">
        <v>0</v>
      </c>
      <c r="E235" s="148">
        <v>0</v>
      </c>
      <c r="F235" s="148">
        <v>328.83099999999996</v>
      </c>
      <c r="G235" s="148">
        <v>0</v>
      </c>
      <c r="H235" s="148">
        <v>0</v>
      </c>
      <c r="I235" s="148">
        <v>328.83099999999996</v>
      </c>
    </row>
    <row r="236" spans="1:9" s="137" customFormat="1">
      <c r="A236" s="139" t="s">
        <v>521</v>
      </c>
      <c r="B236" s="148">
        <v>3</v>
      </c>
      <c r="C236" s="148">
        <v>4.666666666666667</v>
      </c>
      <c r="D236" s="148">
        <v>0</v>
      </c>
      <c r="E236" s="148">
        <v>0</v>
      </c>
      <c r="F236" s="148">
        <v>328.83099999999996</v>
      </c>
      <c r="G236" s="148">
        <v>0</v>
      </c>
      <c r="H236" s="148">
        <v>0</v>
      </c>
      <c r="I236" s="148">
        <v>328.83099999999996</v>
      </c>
    </row>
    <row r="237" spans="1:9">
      <c r="A237" s="139" t="s">
        <v>435</v>
      </c>
      <c r="B237" s="130"/>
      <c r="C237" s="130"/>
      <c r="D237" s="130"/>
      <c r="E237" s="130"/>
      <c r="F237" s="130"/>
      <c r="G237" s="130"/>
      <c r="H237" s="130"/>
      <c r="I237" s="130"/>
    </row>
    <row r="238" spans="1:9">
      <c r="A238" s="140" t="s">
        <v>1</v>
      </c>
      <c r="B238" s="130">
        <v>2</v>
      </c>
      <c r="C238" s="130">
        <v>8</v>
      </c>
      <c r="D238" s="130">
        <v>0</v>
      </c>
      <c r="E238" s="130">
        <v>0</v>
      </c>
      <c r="F238" s="130">
        <v>0</v>
      </c>
      <c r="G238" s="130">
        <v>0</v>
      </c>
      <c r="H238" s="130">
        <v>0</v>
      </c>
      <c r="I238" s="130">
        <v>0</v>
      </c>
    </row>
    <row r="239" spans="1:9">
      <c r="A239" s="140" t="s">
        <v>14</v>
      </c>
      <c r="B239" s="130">
        <v>1</v>
      </c>
      <c r="C239" s="130">
        <v>1</v>
      </c>
      <c r="D239" s="130">
        <v>30</v>
      </c>
      <c r="E239" s="130">
        <v>0</v>
      </c>
      <c r="F239" s="130">
        <v>0</v>
      </c>
      <c r="G239" s="130">
        <v>0</v>
      </c>
      <c r="H239" s="130">
        <v>0</v>
      </c>
      <c r="I239" s="130">
        <v>30</v>
      </c>
    </row>
    <row r="240" spans="1:9">
      <c r="A240" s="139" t="s">
        <v>522</v>
      </c>
      <c r="B240" s="130">
        <v>3</v>
      </c>
      <c r="C240" s="130">
        <v>5.666666666666667</v>
      </c>
      <c r="D240" s="130">
        <v>30</v>
      </c>
      <c r="E240" s="130">
        <v>0</v>
      </c>
      <c r="F240" s="130">
        <v>0</v>
      </c>
      <c r="G240" s="130">
        <v>0</v>
      </c>
      <c r="H240" s="130">
        <v>0</v>
      </c>
      <c r="I240" s="130">
        <v>30</v>
      </c>
    </row>
    <row r="241" spans="1:9">
      <c r="A241" s="139" t="s">
        <v>68</v>
      </c>
      <c r="B241" s="130"/>
      <c r="C241" s="130"/>
      <c r="D241" s="130"/>
      <c r="E241" s="130"/>
      <c r="F241" s="130"/>
      <c r="G241" s="130"/>
      <c r="H241" s="130"/>
      <c r="I241" s="130"/>
    </row>
    <row r="242" spans="1:9">
      <c r="A242" s="140" t="s">
        <v>1</v>
      </c>
      <c r="B242" s="130">
        <v>9</v>
      </c>
      <c r="C242" s="130">
        <v>8.88888888888889</v>
      </c>
      <c r="D242" s="130">
        <v>0</v>
      </c>
      <c r="E242" s="130">
        <v>0</v>
      </c>
      <c r="F242" s="130">
        <v>0</v>
      </c>
      <c r="G242" s="130">
        <v>0</v>
      </c>
      <c r="H242" s="130">
        <v>0</v>
      </c>
      <c r="I242" s="130">
        <v>0</v>
      </c>
    </row>
    <row r="243" spans="1:9">
      <c r="A243" s="139" t="s">
        <v>601</v>
      </c>
      <c r="B243" s="130">
        <v>9</v>
      </c>
      <c r="C243" s="130">
        <v>8.88888888888889</v>
      </c>
      <c r="D243" s="130">
        <v>0</v>
      </c>
      <c r="E243" s="130">
        <v>0</v>
      </c>
      <c r="F243" s="130">
        <v>0</v>
      </c>
      <c r="G243" s="130">
        <v>0</v>
      </c>
      <c r="H243" s="130">
        <v>0</v>
      </c>
      <c r="I243" s="130">
        <v>0</v>
      </c>
    </row>
    <row r="244" spans="1:9">
      <c r="A244" s="139" t="s">
        <v>354</v>
      </c>
      <c r="B244" s="130"/>
      <c r="C244" s="130"/>
      <c r="D244" s="130"/>
      <c r="E244" s="130"/>
      <c r="F244" s="130"/>
      <c r="G244" s="130"/>
      <c r="H244" s="130"/>
      <c r="I244" s="130"/>
    </row>
    <row r="245" spans="1:9">
      <c r="A245" s="140" t="s">
        <v>1</v>
      </c>
      <c r="B245" s="130">
        <v>9</v>
      </c>
      <c r="C245" s="130">
        <v>8.2222222222222214</v>
      </c>
      <c r="D245" s="130">
        <v>0</v>
      </c>
      <c r="E245" s="130">
        <v>0</v>
      </c>
      <c r="F245" s="130">
        <v>0</v>
      </c>
      <c r="G245" s="130">
        <v>0</v>
      </c>
      <c r="H245" s="130">
        <v>0</v>
      </c>
      <c r="I245" s="130">
        <v>0</v>
      </c>
    </row>
    <row r="246" spans="1:9">
      <c r="A246" s="140" t="s">
        <v>14</v>
      </c>
      <c r="B246" s="130">
        <v>6</v>
      </c>
      <c r="C246" s="130">
        <v>1.6666666666666667</v>
      </c>
      <c r="D246" s="130">
        <v>440.68399999999997</v>
      </c>
      <c r="E246" s="130">
        <v>2639.058</v>
      </c>
      <c r="F246" s="130">
        <v>0</v>
      </c>
      <c r="G246" s="130">
        <v>0</v>
      </c>
      <c r="H246" s="130">
        <v>0</v>
      </c>
      <c r="I246" s="130">
        <v>3079.7419999999997</v>
      </c>
    </row>
    <row r="247" spans="1:9">
      <c r="A247" s="140" t="s">
        <v>118</v>
      </c>
      <c r="B247" s="130">
        <v>1</v>
      </c>
      <c r="C247" s="130">
        <v>15</v>
      </c>
      <c r="D247" s="130">
        <v>0</v>
      </c>
      <c r="E247" s="130">
        <v>0</v>
      </c>
      <c r="F247" s="130">
        <v>0</v>
      </c>
      <c r="G247" s="130">
        <v>0</v>
      </c>
      <c r="H247" s="130">
        <v>0</v>
      </c>
      <c r="I247" s="130">
        <v>0</v>
      </c>
    </row>
    <row r="248" spans="1:9">
      <c r="A248" s="139" t="s">
        <v>523</v>
      </c>
      <c r="B248" s="130">
        <v>16</v>
      </c>
      <c r="C248" s="130">
        <v>6.1875</v>
      </c>
      <c r="D248" s="130">
        <v>440.68399999999997</v>
      </c>
      <c r="E248" s="130">
        <v>2639.058</v>
      </c>
      <c r="F248" s="130">
        <v>0</v>
      </c>
      <c r="G248" s="130">
        <v>0</v>
      </c>
      <c r="H248" s="130">
        <v>0</v>
      </c>
      <c r="I248" s="130">
        <v>3079.7419999999997</v>
      </c>
    </row>
    <row r="249" spans="1:9">
      <c r="A249" s="139" t="s">
        <v>47</v>
      </c>
      <c r="B249" s="130"/>
      <c r="C249" s="130"/>
      <c r="D249" s="130"/>
      <c r="E249" s="130"/>
      <c r="F249" s="130"/>
      <c r="G249" s="130"/>
      <c r="H249" s="130"/>
      <c r="I249" s="130"/>
    </row>
    <row r="250" spans="1:9">
      <c r="A250" s="140" t="s">
        <v>14</v>
      </c>
      <c r="B250" s="130">
        <v>2</v>
      </c>
      <c r="C250" s="130">
        <v>3</v>
      </c>
      <c r="D250" s="130">
        <v>0</v>
      </c>
      <c r="E250" s="130">
        <v>0</v>
      </c>
      <c r="F250" s="130">
        <v>878.3016</v>
      </c>
      <c r="G250" s="130">
        <v>0</v>
      </c>
      <c r="H250" s="130">
        <v>0</v>
      </c>
      <c r="I250" s="130">
        <v>878.3016</v>
      </c>
    </row>
    <row r="251" spans="1:9">
      <c r="A251" s="139" t="s">
        <v>524</v>
      </c>
      <c r="B251" s="130">
        <v>2</v>
      </c>
      <c r="C251" s="130">
        <v>3</v>
      </c>
      <c r="D251" s="130">
        <v>0</v>
      </c>
      <c r="E251" s="130">
        <v>0</v>
      </c>
      <c r="F251" s="130">
        <v>878.3016</v>
      </c>
      <c r="G251" s="130">
        <v>0</v>
      </c>
      <c r="H251" s="130">
        <v>0</v>
      </c>
      <c r="I251" s="130">
        <v>878.3016</v>
      </c>
    </row>
    <row r="252" spans="1:9">
      <c r="A252" s="139" t="s">
        <v>459</v>
      </c>
      <c r="B252" s="130"/>
      <c r="C252" s="130"/>
      <c r="D252" s="130"/>
      <c r="E252" s="130"/>
      <c r="F252" s="130"/>
      <c r="G252" s="130"/>
      <c r="H252" s="130"/>
      <c r="I252" s="130"/>
    </row>
    <row r="253" spans="1:9">
      <c r="A253" s="140" t="s">
        <v>14</v>
      </c>
      <c r="B253" s="130">
        <v>1</v>
      </c>
      <c r="C253" s="130">
        <v>3</v>
      </c>
      <c r="D253" s="130">
        <v>0</v>
      </c>
      <c r="E253" s="130">
        <v>0</v>
      </c>
      <c r="F253" s="130">
        <v>260</v>
      </c>
      <c r="G253" s="130">
        <v>0</v>
      </c>
      <c r="H253" s="130">
        <v>0</v>
      </c>
      <c r="I253" s="130">
        <v>260</v>
      </c>
    </row>
    <row r="254" spans="1:9">
      <c r="A254" s="139" t="s">
        <v>525</v>
      </c>
      <c r="B254" s="130">
        <v>1</v>
      </c>
      <c r="C254" s="130">
        <v>3</v>
      </c>
      <c r="D254" s="130">
        <v>0</v>
      </c>
      <c r="E254" s="130">
        <v>0</v>
      </c>
      <c r="F254" s="130">
        <v>260</v>
      </c>
      <c r="G254" s="130">
        <v>0</v>
      </c>
      <c r="H254" s="130">
        <v>0</v>
      </c>
      <c r="I254" s="130">
        <v>260</v>
      </c>
    </row>
    <row r="255" spans="1:9">
      <c r="A255" s="139" t="s">
        <v>463</v>
      </c>
      <c r="B255" s="130"/>
      <c r="C255" s="130"/>
      <c r="D255" s="130"/>
      <c r="E255" s="130"/>
      <c r="F255" s="130"/>
      <c r="G255" s="130"/>
      <c r="H255" s="130"/>
      <c r="I255" s="130"/>
    </row>
    <row r="256" spans="1:9">
      <c r="A256" s="140" t="s">
        <v>1</v>
      </c>
      <c r="B256" s="130">
        <v>1</v>
      </c>
      <c r="C256" s="130">
        <v>10</v>
      </c>
      <c r="D256" s="130">
        <v>0</v>
      </c>
      <c r="E256" s="130">
        <v>0</v>
      </c>
      <c r="F256" s="130">
        <v>0</v>
      </c>
      <c r="G256" s="130">
        <v>0</v>
      </c>
      <c r="H256" s="130">
        <v>0</v>
      </c>
      <c r="I256" s="130">
        <v>0</v>
      </c>
    </row>
    <row r="257" spans="1:9">
      <c r="A257" s="139" t="s">
        <v>602</v>
      </c>
      <c r="B257" s="130">
        <v>1</v>
      </c>
      <c r="C257" s="130">
        <v>10</v>
      </c>
      <c r="D257" s="130">
        <v>0</v>
      </c>
      <c r="E257" s="130">
        <v>0</v>
      </c>
      <c r="F257" s="130">
        <v>0</v>
      </c>
      <c r="G257" s="130">
        <v>0</v>
      </c>
      <c r="H257" s="130">
        <v>0</v>
      </c>
      <c r="I257" s="130">
        <v>0</v>
      </c>
    </row>
    <row r="258" spans="1:9">
      <c r="A258" s="139" t="s">
        <v>44</v>
      </c>
      <c r="B258" s="130"/>
      <c r="C258" s="130"/>
      <c r="D258" s="130"/>
      <c r="E258" s="130"/>
      <c r="F258" s="130"/>
      <c r="G258" s="130"/>
      <c r="H258" s="130"/>
      <c r="I258" s="130"/>
    </row>
    <row r="259" spans="1:9">
      <c r="A259" s="140" t="s">
        <v>14</v>
      </c>
      <c r="B259" s="130">
        <v>4</v>
      </c>
      <c r="C259" s="130">
        <v>2.5</v>
      </c>
      <c r="D259" s="130">
        <v>0</v>
      </c>
      <c r="E259" s="130">
        <v>336.10499999999996</v>
      </c>
      <c r="F259" s="130">
        <v>1059.8510999999999</v>
      </c>
      <c r="G259" s="130">
        <v>0</v>
      </c>
      <c r="H259" s="130">
        <v>0</v>
      </c>
      <c r="I259" s="130">
        <v>1395.9560999999999</v>
      </c>
    </row>
    <row r="260" spans="1:9">
      <c r="A260" s="140" t="s">
        <v>118</v>
      </c>
      <c r="B260" s="130">
        <v>1</v>
      </c>
      <c r="C260" s="130">
        <v>10</v>
      </c>
      <c r="D260" s="130">
        <v>0</v>
      </c>
      <c r="E260" s="130">
        <v>0</v>
      </c>
      <c r="F260" s="130">
        <v>0</v>
      </c>
      <c r="G260" s="130">
        <v>0</v>
      </c>
      <c r="H260" s="130">
        <v>0</v>
      </c>
      <c r="I260" s="130">
        <v>0</v>
      </c>
    </row>
    <row r="261" spans="1:9">
      <c r="A261" s="139" t="s">
        <v>526</v>
      </c>
      <c r="B261" s="130">
        <v>5</v>
      </c>
      <c r="C261" s="130">
        <v>4</v>
      </c>
      <c r="D261" s="130">
        <v>0</v>
      </c>
      <c r="E261" s="130">
        <v>336.10499999999996</v>
      </c>
      <c r="F261" s="130">
        <v>1059.8510999999999</v>
      </c>
      <c r="G261" s="130">
        <v>0</v>
      </c>
      <c r="H261" s="130">
        <v>0</v>
      </c>
      <c r="I261" s="130">
        <v>1395.9560999999999</v>
      </c>
    </row>
    <row r="262" spans="1:9">
      <c r="A262" s="139" t="s">
        <v>48</v>
      </c>
      <c r="B262" s="130"/>
      <c r="C262" s="130"/>
      <c r="D262" s="130"/>
      <c r="E262" s="130"/>
      <c r="F262" s="130"/>
      <c r="G262" s="130"/>
      <c r="H262" s="130"/>
      <c r="I262" s="130"/>
    </row>
    <row r="263" spans="1:9">
      <c r="A263" s="140" t="s">
        <v>1</v>
      </c>
      <c r="B263" s="130">
        <v>28</v>
      </c>
      <c r="C263" s="130">
        <v>45.892857142857146</v>
      </c>
      <c r="D263" s="130">
        <v>0</v>
      </c>
      <c r="E263" s="130">
        <v>0</v>
      </c>
      <c r="F263" s="130">
        <v>0</v>
      </c>
      <c r="G263" s="130">
        <v>0</v>
      </c>
      <c r="H263" s="130">
        <v>0</v>
      </c>
      <c r="I263" s="130">
        <v>0</v>
      </c>
    </row>
    <row r="264" spans="1:9">
      <c r="A264" s="140" t="s">
        <v>118</v>
      </c>
      <c r="B264" s="130">
        <v>13</v>
      </c>
      <c r="C264" s="130">
        <v>51.92307692307692</v>
      </c>
      <c r="D264" s="130">
        <v>0</v>
      </c>
      <c r="E264" s="130">
        <v>0</v>
      </c>
      <c r="F264" s="130">
        <v>0</v>
      </c>
      <c r="G264" s="130">
        <v>0</v>
      </c>
      <c r="H264" s="130">
        <v>0</v>
      </c>
      <c r="I264" s="130">
        <v>0</v>
      </c>
    </row>
    <row r="265" spans="1:9">
      <c r="A265" s="139" t="s">
        <v>493</v>
      </c>
      <c r="B265" s="130">
        <v>41</v>
      </c>
      <c r="C265" s="130">
        <v>47.804878048780488</v>
      </c>
      <c r="D265" s="130">
        <v>0</v>
      </c>
      <c r="E265" s="130">
        <v>0</v>
      </c>
      <c r="F265" s="130">
        <v>0</v>
      </c>
      <c r="G265" s="130">
        <v>0</v>
      </c>
      <c r="H265" s="130">
        <v>0</v>
      </c>
      <c r="I265" s="130">
        <v>0</v>
      </c>
    </row>
    <row r="266" spans="1:9">
      <c r="A266" s="139" t="s">
        <v>482</v>
      </c>
      <c r="B266" s="130"/>
      <c r="C266" s="130"/>
      <c r="D266" s="130"/>
      <c r="E266" s="130"/>
      <c r="F266" s="130"/>
      <c r="G266" s="130"/>
      <c r="H266" s="130"/>
      <c r="I266" s="130"/>
    </row>
    <row r="267" spans="1:9">
      <c r="A267" s="140" t="s">
        <v>1</v>
      </c>
      <c r="B267" s="130">
        <v>1</v>
      </c>
      <c r="C267" s="130">
        <v>12</v>
      </c>
      <c r="D267" s="130">
        <v>0</v>
      </c>
      <c r="E267" s="130">
        <v>0</v>
      </c>
      <c r="F267" s="130">
        <v>0</v>
      </c>
      <c r="G267" s="130">
        <v>0</v>
      </c>
      <c r="H267" s="130">
        <v>0</v>
      </c>
      <c r="I267" s="130">
        <v>0</v>
      </c>
    </row>
    <row r="268" spans="1:9">
      <c r="A268" s="140" t="s">
        <v>14</v>
      </c>
      <c r="B268" s="130">
        <v>1</v>
      </c>
      <c r="C268" s="130">
        <v>2</v>
      </c>
      <c r="D268" s="130">
        <v>0</v>
      </c>
      <c r="E268" s="130">
        <v>100</v>
      </c>
      <c r="F268" s="130">
        <v>0</v>
      </c>
      <c r="G268" s="130">
        <v>0</v>
      </c>
      <c r="H268" s="130">
        <v>0</v>
      </c>
      <c r="I268" s="130">
        <v>100</v>
      </c>
    </row>
    <row r="269" spans="1:9">
      <c r="A269" s="139" t="s">
        <v>527</v>
      </c>
      <c r="B269" s="130">
        <v>2</v>
      </c>
      <c r="C269" s="130">
        <v>7</v>
      </c>
      <c r="D269" s="130">
        <v>0</v>
      </c>
      <c r="E269" s="130">
        <v>100</v>
      </c>
      <c r="F269" s="130">
        <v>0</v>
      </c>
      <c r="G269" s="130">
        <v>0</v>
      </c>
      <c r="H269" s="130">
        <v>0</v>
      </c>
      <c r="I269" s="130">
        <v>100</v>
      </c>
    </row>
    <row r="270" spans="1:9">
      <c r="A270" s="128" t="s">
        <v>528</v>
      </c>
      <c r="B270" s="130">
        <v>143</v>
      </c>
      <c r="C270" s="130">
        <v>17.818181818181817</v>
      </c>
      <c r="D270" s="130">
        <v>470.68399999999997</v>
      </c>
      <c r="E270" s="130">
        <v>9497.9834</v>
      </c>
      <c r="F270" s="130">
        <v>35262.661900000006</v>
      </c>
      <c r="G270" s="130">
        <v>0</v>
      </c>
      <c r="H270" s="130">
        <v>522.96</v>
      </c>
      <c r="I270" s="130">
        <v>45754.289299999989</v>
      </c>
    </row>
    <row r="271" spans="1:9">
      <c r="A271" s="143" t="s">
        <v>212</v>
      </c>
      <c r="B271" s="130"/>
      <c r="C271" s="130"/>
      <c r="D271" s="130"/>
      <c r="E271" s="130"/>
      <c r="F271" s="130"/>
      <c r="G271" s="130"/>
      <c r="H271" s="130"/>
      <c r="I271" s="130"/>
    </row>
    <row r="272" spans="1:9">
      <c r="A272" s="129" t="s">
        <v>213</v>
      </c>
      <c r="B272" s="130"/>
      <c r="C272" s="130"/>
      <c r="D272" s="130"/>
      <c r="E272" s="130"/>
      <c r="F272" s="130"/>
      <c r="G272" s="130"/>
      <c r="H272" s="130"/>
      <c r="I272" s="130"/>
    </row>
    <row r="273" spans="1:9">
      <c r="A273" s="138" t="s">
        <v>1</v>
      </c>
      <c r="B273" s="130">
        <v>1</v>
      </c>
      <c r="C273" s="130" t="e">
        <v>#DIV/0!</v>
      </c>
      <c r="D273" s="130">
        <v>0</v>
      </c>
      <c r="E273" s="130">
        <v>0</v>
      </c>
      <c r="F273" s="130">
        <v>0</v>
      </c>
      <c r="G273" s="130">
        <v>0</v>
      </c>
      <c r="H273" s="130">
        <v>0</v>
      </c>
      <c r="I273" s="130">
        <v>0</v>
      </c>
    </row>
    <row r="274" spans="1:9">
      <c r="A274" s="129" t="s">
        <v>603</v>
      </c>
      <c r="B274" s="130">
        <v>1</v>
      </c>
      <c r="C274" s="130" t="e">
        <v>#DIV/0!</v>
      </c>
      <c r="D274" s="130">
        <v>0</v>
      </c>
      <c r="E274" s="130">
        <v>0</v>
      </c>
      <c r="F274" s="130">
        <v>0</v>
      </c>
      <c r="G274" s="130">
        <v>0</v>
      </c>
      <c r="H274" s="130">
        <v>0</v>
      </c>
      <c r="I274" s="130">
        <v>0</v>
      </c>
    </row>
    <row r="275" spans="1:9">
      <c r="A275" s="129" t="s">
        <v>216</v>
      </c>
      <c r="B275" s="130"/>
      <c r="C275" s="130"/>
      <c r="D275" s="130"/>
      <c r="E275" s="130"/>
      <c r="F275" s="130"/>
      <c r="G275" s="130"/>
      <c r="H275" s="130"/>
      <c r="I275" s="130"/>
    </row>
    <row r="276" spans="1:9">
      <c r="A276" s="138" t="s">
        <v>1</v>
      </c>
      <c r="B276" s="130">
        <v>1</v>
      </c>
      <c r="C276" s="130" t="e">
        <v>#DIV/0!</v>
      </c>
      <c r="D276" s="130">
        <v>0</v>
      </c>
      <c r="E276" s="130">
        <v>0</v>
      </c>
      <c r="F276" s="130">
        <v>0</v>
      </c>
      <c r="G276" s="130">
        <v>0</v>
      </c>
      <c r="H276" s="130">
        <v>0</v>
      </c>
      <c r="I276" s="130">
        <v>0</v>
      </c>
    </row>
    <row r="277" spans="1:9">
      <c r="A277" s="129" t="s">
        <v>604</v>
      </c>
      <c r="B277" s="130">
        <v>1</v>
      </c>
      <c r="C277" s="130" t="e">
        <v>#DIV/0!</v>
      </c>
      <c r="D277" s="130">
        <v>0</v>
      </c>
      <c r="E277" s="130">
        <v>0</v>
      </c>
      <c r="F277" s="130">
        <v>0</v>
      </c>
      <c r="G277" s="130">
        <v>0</v>
      </c>
      <c r="H277" s="130">
        <v>0</v>
      </c>
      <c r="I277" s="130">
        <v>0</v>
      </c>
    </row>
    <row r="278" spans="1:9">
      <c r="A278" s="129" t="s">
        <v>217</v>
      </c>
      <c r="B278" s="130"/>
      <c r="C278" s="130"/>
      <c r="D278" s="130"/>
      <c r="E278" s="130"/>
      <c r="F278" s="130"/>
      <c r="G278" s="130"/>
      <c r="H278" s="130"/>
      <c r="I278" s="130"/>
    </row>
    <row r="279" spans="1:9">
      <c r="A279" s="138" t="s">
        <v>1</v>
      </c>
      <c r="B279" s="130">
        <v>1</v>
      </c>
      <c r="C279" s="130" t="e">
        <v>#DIV/0!</v>
      </c>
      <c r="D279" s="130">
        <v>0</v>
      </c>
      <c r="E279" s="130">
        <v>0</v>
      </c>
      <c r="F279" s="130">
        <v>0</v>
      </c>
      <c r="G279" s="130">
        <v>0</v>
      </c>
      <c r="H279" s="130">
        <v>0</v>
      </c>
      <c r="I279" s="130">
        <v>0</v>
      </c>
    </row>
    <row r="280" spans="1:9">
      <c r="A280" s="129" t="s">
        <v>605</v>
      </c>
      <c r="B280" s="130">
        <v>1</v>
      </c>
      <c r="C280" s="130" t="e">
        <v>#DIV/0!</v>
      </c>
      <c r="D280" s="130">
        <v>0</v>
      </c>
      <c r="E280" s="130">
        <v>0</v>
      </c>
      <c r="F280" s="130">
        <v>0</v>
      </c>
      <c r="G280" s="130">
        <v>0</v>
      </c>
      <c r="H280" s="130">
        <v>0</v>
      </c>
      <c r="I280" s="130">
        <v>0</v>
      </c>
    </row>
    <row r="281" spans="1:9">
      <c r="A281" s="129" t="s">
        <v>219</v>
      </c>
      <c r="B281" s="130"/>
      <c r="C281" s="130"/>
      <c r="D281" s="130"/>
      <c r="E281" s="130"/>
      <c r="F281" s="130"/>
      <c r="G281" s="130"/>
      <c r="H281" s="130"/>
      <c r="I281" s="130"/>
    </row>
    <row r="282" spans="1:9">
      <c r="A282" s="138" t="s">
        <v>1</v>
      </c>
      <c r="B282" s="130">
        <v>1</v>
      </c>
      <c r="C282" s="130" t="e">
        <v>#DIV/0!</v>
      </c>
      <c r="D282" s="130">
        <v>0</v>
      </c>
      <c r="E282" s="130">
        <v>0</v>
      </c>
      <c r="F282" s="130">
        <v>0</v>
      </c>
      <c r="G282" s="130">
        <v>0</v>
      </c>
      <c r="H282" s="130">
        <v>0</v>
      </c>
      <c r="I282" s="130">
        <v>0</v>
      </c>
    </row>
    <row r="283" spans="1:9">
      <c r="A283" s="129" t="s">
        <v>606</v>
      </c>
      <c r="B283" s="130">
        <v>1</v>
      </c>
      <c r="C283" s="130" t="e">
        <v>#DIV/0!</v>
      </c>
      <c r="D283" s="130">
        <v>0</v>
      </c>
      <c r="E283" s="130">
        <v>0</v>
      </c>
      <c r="F283" s="130">
        <v>0</v>
      </c>
      <c r="G283" s="130">
        <v>0</v>
      </c>
      <c r="H283" s="130">
        <v>0</v>
      </c>
      <c r="I283" s="130">
        <v>0</v>
      </c>
    </row>
    <row r="284" spans="1:9">
      <c r="A284" s="128" t="s">
        <v>607</v>
      </c>
      <c r="B284" s="130">
        <v>4</v>
      </c>
      <c r="C284" s="130" t="e">
        <v>#DIV/0!</v>
      </c>
      <c r="D284" s="130">
        <v>0</v>
      </c>
      <c r="E284" s="130">
        <v>0</v>
      </c>
      <c r="F284" s="130">
        <v>0</v>
      </c>
      <c r="G284" s="130">
        <v>0</v>
      </c>
      <c r="H284" s="130">
        <v>0</v>
      </c>
      <c r="I284" s="130">
        <v>0</v>
      </c>
    </row>
    <row r="285" spans="1:9">
      <c r="A285" s="143" t="s">
        <v>208</v>
      </c>
      <c r="B285" s="130"/>
      <c r="C285" s="130"/>
      <c r="D285" s="130"/>
      <c r="E285" s="130"/>
      <c r="F285" s="130"/>
      <c r="G285" s="130"/>
      <c r="H285" s="130"/>
      <c r="I285" s="130"/>
    </row>
    <row r="286" spans="1:9">
      <c r="A286" s="129" t="s">
        <v>210</v>
      </c>
      <c r="B286" s="130"/>
      <c r="C286" s="130"/>
      <c r="D286" s="130"/>
      <c r="E286" s="130"/>
      <c r="F286" s="130"/>
      <c r="G286" s="130"/>
      <c r="H286" s="130"/>
      <c r="I286" s="130"/>
    </row>
    <row r="287" spans="1:9">
      <c r="A287" s="138" t="s">
        <v>1</v>
      </c>
      <c r="B287" s="130">
        <v>1</v>
      </c>
      <c r="C287" s="130" t="e">
        <v>#DIV/0!</v>
      </c>
      <c r="D287" s="130">
        <v>0</v>
      </c>
      <c r="E287" s="130">
        <v>0</v>
      </c>
      <c r="F287" s="130">
        <v>0</v>
      </c>
      <c r="G287" s="130">
        <v>0</v>
      </c>
      <c r="H287" s="130">
        <v>0</v>
      </c>
      <c r="I287" s="130">
        <v>0</v>
      </c>
    </row>
    <row r="288" spans="1:9">
      <c r="A288" s="129" t="s">
        <v>608</v>
      </c>
      <c r="B288" s="130">
        <v>1</v>
      </c>
      <c r="C288" s="130" t="e">
        <v>#DIV/0!</v>
      </c>
      <c r="D288" s="130">
        <v>0</v>
      </c>
      <c r="E288" s="130">
        <v>0</v>
      </c>
      <c r="F288" s="130">
        <v>0</v>
      </c>
      <c r="G288" s="130">
        <v>0</v>
      </c>
      <c r="H288" s="130">
        <v>0</v>
      </c>
      <c r="I288" s="130">
        <v>0</v>
      </c>
    </row>
    <row r="289" spans="1:9">
      <c r="A289" s="129" t="s">
        <v>211</v>
      </c>
      <c r="B289" s="130"/>
      <c r="C289" s="130"/>
      <c r="D289" s="130"/>
      <c r="E289" s="130"/>
      <c r="F289" s="130"/>
      <c r="G289" s="130"/>
      <c r="H289" s="130"/>
      <c r="I289" s="130"/>
    </row>
    <row r="290" spans="1:9">
      <c r="A290" s="138" t="s">
        <v>1</v>
      </c>
      <c r="B290" s="130">
        <v>1</v>
      </c>
      <c r="C290" s="130" t="e">
        <v>#DIV/0!</v>
      </c>
      <c r="D290" s="130">
        <v>0</v>
      </c>
      <c r="E290" s="130">
        <v>0</v>
      </c>
      <c r="F290" s="130">
        <v>0</v>
      </c>
      <c r="G290" s="130">
        <v>0</v>
      </c>
      <c r="H290" s="130">
        <v>0</v>
      </c>
      <c r="I290" s="130">
        <v>0</v>
      </c>
    </row>
    <row r="291" spans="1:9">
      <c r="A291" s="129" t="s">
        <v>609</v>
      </c>
      <c r="B291" s="130">
        <v>1</v>
      </c>
      <c r="C291" s="130" t="e">
        <v>#DIV/0!</v>
      </c>
      <c r="D291" s="130">
        <v>0</v>
      </c>
      <c r="E291" s="130">
        <v>0</v>
      </c>
      <c r="F291" s="130">
        <v>0</v>
      </c>
      <c r="G291" s="130">
        <v>0</v>
      </c>
      <c r="H291" s="130">
        <v>0</v>
      </c>
      <c r="I291" s="130">
        <v>0</v>
      </c>
    </row>
    <row r="292" spans="1:9">
      <c r="A292" s="128" t="s">
        <v>610</v>
      </c>
      <c r="B292" s="130">
        <v>2</v>
      </c>
      <c r="C292" s="130" t="e">
        <v>#DIV/0!</v>
      </c>
      <c r="D292" s="130">
        <v>0</v>
      </c>
      <c r="E292" s="130">
        <v>0</v>
      </c>
      <c r="F292" s="130">
        <v>0</v>
      </c>
      <c r="G292" s="130">
        <v>0</v>
      </c>
      <c r="H292" s="130">
        <v>0</v>
      </c>
      <c r="I292" s="130">
        <v>0</v>
      </c>
    </row>
    <row r="293" spans="1:9">
      <c r="A293" s="143" t="s">
        <v>194</v>
      </c>
      <c r="B293" s="130"/>
      <c r="C293" s="130"/>
      <c r="D293" s="130"/>
      <c r="E293" s="130"/>
      <c r="F293" s="130"/>
      <c r="G293" s="130"/>
      <c r="H293" s="130"/>
      <c r="I293" s="130"/>
    </row>
    <row r="294" spans="1:9">
      <c r="A294" s="129" t="s">
        <v>195</v>
      </c>
      <c r="B294" s="130"/>
      <c r="C294" s="130"/>
      <c r="D294" s="130"/>
      <c r="E294" s="130"/>
      <c r="F294" s="130"/>
      <c r="G294" s="130"/>
      <c r="H294" s="130"/>
      <c r="I294" s="130"/>
    </row>
    <row r="295" spans="1:9">
      <c r="A295" s="138" t="s">
        <v>1</v>
      </c>
      <c r="B295" s="130">
        <v>2</v>
      </c>
      <c r="C295" s="130" t="e">
        <v>#DIV/0!</v>
      </c>
      <c r="D295" s="130">
        <v>0</v>
      </c>
      <c r="E295" s="130">
        <v>0</v>
      </c>
      <c r="F295" s="130">
        <v>0</v>
      </c>
      <c r="G295" s="130">
        <v>0</v>
      </c>
      <c r="H295" s="130">
        <v>0</v>
      </c>
      <c r="I295" s="130">
        <v>0</v>
      </c>
    </row>
    <row r="296" spans="1:9">
      <c r="A296" s="129" t="s">
        <v>611</v>
      </c>
      <c r="B296" s="130">
        <v>2</v>
      </c>
      <c r="C296" s="130" t="e">
        <v>#DIV/0!</v>
      </c>
      <c r="D296" s="130">
        <v>0</v>
      </c>
      <c r="E296" s="130">
        <v>0</v>
      </c>
      <c r="F296" s="130">
        <v>0</v>
      </c>
      <c r="G296" s="130">
        <v>0</v>
      </c>
      <c r="H296" s="130">
        <v>0</v>
      </c>
      <c r="I296" s="130">
        <v>0</v>
      </c>
    </row>
    <row r="297" spans="1:9">
      <c r="A297" s="129" t="s">
        <v>196</v>
      </c>
      <c r="B297" s="130"/>
      <c r="C297" s="130"/>
      <c r="D297" s="130"/>
      <c r="E297" s="130"/>
      <c r="F297" s="130"/>
      <c r="G297" s="130"/>
      <c r="H297" s="130"/>
      <c r="I297" s="130"/>
    </row>
    <row r="298" spans="1:9">
      <c r="A298" s="138" t="s">
        <v>1</v>
      </c>
      <c r="B298" s="130">
        <v>2</v>
      </c>
      <c r="C298" s="130" t="e">
        <v>#DIV/0!</v>
      </c>
      <c r="D298" s="130">
        <v>0</v>
      </c>
      <c r="E298" s="130">
        <v>0</v>
      </c>
      <c r="F298" s="130">
        <v>0</v>
      </c>
      <c r="G298" s="130">
        <v>0</v>
      </c>
      <c r="H298" s="130">
        <v>0</v>
      </c>
      <c r="I298" s="130">
        <v>0</v>
      </c>
    </row>
    <row r="299" spans="1:9">
      <c r="A299" s="129" t="s">
        <v>612</v>
      </c>
      <c r="B299" s="130">
        <v>2</v>
      </c>
      <c r="C299" s="130" t="e">
        <v>#DIV/0!</v>
      </c>
      <c r="D299" s="130">
        <v>0</v>
      </c>
      <c r="E299" s="130">
        <v>0</v>
      </c>
      <c r="F299" s="130">
        <v>0</v>
      </c>
      <c r="G299" s="130">
        <v>0</v>
      </c>
      <c r="H299" s="130">
        <v>0</v>
      </c>
      <c r="I299" s="130">
        <v>0</v>
      </c>
    </row>
    <row r="300" spans="1:9">
      <c r="A300" s="129" t="s">
        <v>197</v>
      </c>
      <c r="B300" s="130"/>
      <c r="C300" s="130"/>
      <c r="D300" s="130"/>
      <c r="E300" s="130"/>
      <c r="F300" s="130"/>
      <c r="G300" s="130"/>
      <c r="H300" s="130"/>
      <c r="I300" s="130"/>
    </row>
    <row r="301" spans="1:9">
      <c r="A301" s="138" t="s">
        <v>1</v>
      </c>
      <c r="B301" s="130">
        <v>1</v>
      </c>
      <c r="C301" s="130" t="e">
        <v>#DIV/0!</v>
      </c>
      <c r="D301" s="130">
        <v>0</v>
      </c>
      <c r="E301" s="130">
        <v>0</v>
      </c>
      <c r="F301" s="130">
        <v>0</v>
      </c>
      <c r="G301" s="130">
        <v>0</v>
      </c>
      <c r="H301" s="130">
        <v>0</v>
      </c>
      <c r="I301" s="130">
        <v>0</v>
      </c>
    </row>
    <row r="302" spans="1:9">
      <c r="A302" s="129" t="s">
        <v>613</v>
      </c>
      <c r="B302" s="130">
        <v>1</v>
      </c>
      <c r="C302" s="130" t="e">
        <v>#DIV/0!</v>
      </c>
      <c r="D302" s="130">
        <v>0</v>
      </c>
      <c r="E302" s="130">
        <v>0</v>
      </c>
      <c r="F302" s="130">
        <v>0</v>
      </c>
      <c r="G302" s="130">
        <v>0</v>
      </c>
      <c r="H302" s="130">
        <v>0</v>
      </c>
      <c r="I302" s="130">
        <v>0</v>
      </c>
    </row>
    <row r="303" spans="1:9">
      <c r="A303" s="129" t="s">
        <v>206</v>
      </c>
      <c r="B303" s="130"/>
      <c r="C303" s="130"/>
      <c r="D303" s="130"/>
      <c r="E303" s="130"/>
      <c r="F303" s="130"/>
      <c r="G303" s="130"/>
      <c r="H303" s="130"/>
      <c r="I303" s="130"/>
    </row>
    <row r="304" spans="1:9">
      <c r="A304" s="138" t="s">
        <v>1</v>
      </c>
      <c r="B304" s="130">
        <v>1</v>
      </c>
      <c r="C304" s="130" t="e">
        <v>#DIV/0!</v>
      </c>
      <c r="D304" s="130">
        <v>0</v>
      </c>
      <c r="E304" s="130">
        <v>0</v>
      </c>
      <c r="F304" s="130">
        <v>0</v>
      </c>
      <c r="G304" s="130">
        <v>0</v>
      </c>
      <c r="H304" s="130">
        <v>0</v>
      </c>
      <c r="I304" s="130">
        <v>0</v>
      </c>
    </row>
    <row r="305" spans="1:9">
      <c r="A305" s="129" t="s">
        <v>614</v>
      </c>
      <c r="B305" s="130">
        <v>1</v>
      </c>
      <c r="C305" s="130" t="e">
        <v>#DIV/0!</v>
      </c>
      <c r="D305" s="130">
        <v>0</v>
      </c>
      <c r="E305" s="130">
        <v>0</v>
      </c>
      <c r="F305" s="130">
        <v>0</v>
      </c>
      <c r="G305" s="130">
        <v>0</v>
      </c>
      <c r="H305" s="130">
        <v>0</v>
      </c>
      <c r="I305" s="130">
        <v>0</v>
      </c>
    </row>
    <row r="306" spans="1:9">
      <c r="A306" s="129" t="s">
        <v>198</v>
      </c>
      <c r="B306" s="130"/>
      <c r="C306" s="130"/>
      <c r="D306" s="130"/>
      <c r="E306" s="130"/>
      <c r="F306" s="130"/>
      <c r="G306" s="130"/>
      <c r="H306" s="130"/>
      <c r="I306" s="130"/>
    </row>
    <row r="307" spans="1:9">
      <c r="A307" s="138" t="s">
        <v>1</v>
      </c>
      <c r="B307" s="130">
        <v>1</v>
      </c>
      <c r="C307" s="130" t="e">
        <v>#DIV/0!</v>
      </c>
      <c r="D307" s="130">
        <v>0</v>
      </c>
      <c r="E307" s="130">
        <v>0</v>
      </c>
      <c r="F307" s="130">
        <v>0</v>
      </c>
      <c r="G307" s="130">
        <v>0</v>
      </c>
      <c r="H307" s="130">
        <v>0</v>
      </c>
      <c r="I307" s="130">
        <v>0</v>
      </c>
    </row>
    <row r="308" spans="1:9">
      <c r="A308" s="129" t="s">
        <v>615</v>
      </c>
      <c r="B308" s="130">
        <v>1</v>
      </c>
      <c r="C308" s="130" t="e">
        <v>#DIV/0!</v>
      </c>
      <c r="D308" s="130">
        <v>0</v>
      </c>
      <c r="E308" s="130">
        <v>0</v>
      </c>
      <c r="F308" s="130">
        <v>0</v>
      </c>
      <c r="G308" s="130">
        <v>0</v>
      </c>
      <c r="H308" s="130">
        <v>0</v>
      </c>
      <c r="I308" s="130">
        <v>0</v>
      </c>
    </row>
    <row r="309" spans="1:9">
      <c r="A309" s="129" t="s">
        <v>200</v>
      </c>
      <c r="B309" s="130"/>
      <c r="C309" s="130"/>
      <c r="D309" s="130"/>
      <c r="E309" s="130"/>
      <c r="F309" s="130"/>
      <c r="G309" s="130"/>
      <c r="H309" s="130"/>
      <c r="I309" s="130"/>
    </row>
    <row r="310" spans="1:9">
      <c r="A310" s="138" t="s">
        <v>1</v>
      </c>
      <c r="B310" s="130">
        <v>1</v>
      </c>
      <c r="C310" s="130" t="e">
        <v>#DIV/0!</v>
      </c>
      <c r="D310" s="130">
        <v>0</v>
      </c>
      <c r="E310" s="130">
        <v>0</v>
      </c>
      <c r="F310" s="130">
        <v>0</v>
      </c>
      <c r="G310" s="130">
        <v>0</v>
      </c>
      <c r="H310" s="130">
        <v>0</v>
      </c>
      <c r="I310" s="130">
        <v>0</v>
      </c>
    </row>
    <row r="311" spans="1:9">
      <c r="A311" s="129" t="s">
        <v>616</v>
      </c>
      <c r="B311" s="130">
        <v>1</v>
      </c>
      <c r="C311" s="130" t="e">
        <v>#DIV/0!</v>
      </c>
      <c r="D311" s="130">
        <v>0</v>
      </c>
      <c r="E311" s="130">
        <v>0</v>
      </c>
      <c r="F311" s="130">
        <v>0</v>
      </c>
      <c r="G311" s="130">
        <v>0</v>
      </c>
      <c r="H311" s="130">
        <v>0</v>
      </c>
      <c r="I311" s="130">
        <v>0</v>
      </c>
    </row>
    <row r="312" spans="1:9">
      <c r="A312" s="129" t="s">
        <v>201</v>
      </c>
      <c r="B312" s="130"/>
      <c r="C312" s="130"/>
      <c r="D312" s="130"/>
      <c r="E312" s="130"/>
      <c r="F312" s="130"/>
      <c r="G312" s="130"/>
      <c r="H312" s="130"/>
      <c r="I312" s="130"/>
    </row>
    <row r="313" spans="1:9">
      <c r="A313" s="138" t="s">
        <v>1</v>
      </c>
      <c r="B313" s="130">
        <v>1</v>
      </c>
      <c r="C313" s="130" t="e">
        <v>#DIV/0!</v>
      </c>
      <c r="D313" s="130">
        <v>0</v>
      </c>
      <c r="E313" s="130">
        <v>0</v>
      </c>
      <c r="F313" s="130">
        <v>0</v>
      </c>
      <c r="G313" s="130">
        <v>0</v>
      </c>
      <c r="H313" s="130">
        <v>0</v>
      </c>
      <c r="I313" s="130">
        <v>0</v>
      </c>
    </row>
    <row r="314" spans="1:9">
      <c r="A314" s="129" t="s">
        <v>617</v>
      </c>
      <c r="B314" s="130">
        <v>1</v>
      </c>
      <c r="C314" s="130" t="e">
        <v>#DIV/0!</v>
      </c>
      <c r="D314" s="130">
        <v>0</v>
      </c>
      <c r="E314" s="130">
        <v>0</v>
      </c>
      <c r="F314" s="130">
        <v>0</v>
      </c>
      <c r="G314" s="130">
        <v>0</v>
      </c>
      <c r="H314" s="130">
        <v>0</v>
      </c>
      <c r="I314" s="130">
        <v>0</v>
      </c>
    </row>
    <row r="315" spans="1:9">
      <c r="A315" s="129" t="s">
        <v>203</v>
      </c>
      <c r="B315" s="130"/>
      <c r="C315" s="130"/>
      <c r="D315" s="130"/>
      <c r="E315" s="130"/>
      <c r="F315" s="130"/>
      <c r="G315" s="130"/>
      <c r="H315" s="130"/>
      <c r="I315" s="130"/>
    </row>
    <row r="316" spans="1:9">
      <c r="A316" s="138" t="s">
        <v>1</v>
      </c>
      <c r="B316" s="130">
        <v>1</v>
      </c>
      <c r="C316" s="130" t="e">
        <v>#DIV/0!</v>
      </c>
      <c r="D316" s="130">
        <v>0</v>
      </c>
      <c r="E316" s="130">
        <v>0</v>
      </c>
      <c r="F316" s="130">
        <v>0</v>
      </c>
      <c r="G316" s="130">
        <v>0</v>
      </c>
      <c r="H316" s="130">
        <v>0</v>
      </c>
      <c r="I316" s="130">
        <v>0</v>
      </c>
    </row>
    <row r="317" spans="1:9">
      <c r="A317" s="129" t="s">
        <v>618</v>
      </c>
      <c r="B317" s="130">
        <v>1</v>
      </c>
      <c r="C317" s="130" t="e">
        <v>#DIV/0!</v>
      </c>
      <c r="D317" s="130">
        <v>0</v>
      </c>
      <c r="E317" s="130">
        <v>0</v>
      </c>
      <c r="F317" s="130">
        <v>0</v>
      </c>
      <c r="G317" s="130">
        <v>0</v>
      </c>
      <c r="H317" s="130">
        <v>0</v>
      </c>
      <c r="I317" s="130">
        <v>0</v>
      </c>
    </row>
    <row r="318" spans="1:9">
      <c r="A318" s="129" t="s">
        <v>204</v>
      </c>
      <c r="B318" s="130"/>
      <c r="C318" s="130"/>
      <c r="D318" s="130"/>
      <c r="E318" s="130"/>
      <c r="F318" s="130"/>
      <c r="G318" s="130"/>
      <c r="H318" s="130"/>
      <c r="I318" s="130"/>
    </row>
    <row r="319" spans="1:9">
      <c r="A319" s="138" t="s">
        <v>1</v>
      </c>
      <c r="B319" s="130">
        <v>1</v>
      </c>
      <c r="C319" s="130" t="e">
        <v>#DIV/0!</v>
      </c>
      <c r="D319" s="130">
        <v>0</v>
      </c>
      <c r="E319" s="130">
        <v>0</v>
      </c>
      <c r="F319" s="130">
        <v>0</v>
      </c>
      <c r="G319" s="130">
        <v>0</v>
      </c>
      <c r="H319" s="130">
        <v>0</v>
      </c>
      <c r="I319" s="130">
        <v>0</v>
      </c>
    </row>
    <row r="320" spans="1:9">
      <c r="A320" s="129" t="s">
        <v>619</v>
      </c>
      <c r="B320" s="130">
        <v>1</v>
      </c>
      <c r="C320" s="130" t="e">
        <v>#DIV/0!</v>
      </c>
      <c r="D320" s="130">
        <v>0</v>
      </c>
      <c r="E320" s="130">
        <v>0</v>
      </c>
      <c r="F320" s="130">
        <v>0</v>
      </c>
      <c r="G320" s="130">
        <v>0</v>
      </c>
      <c r="H320" s="130">
        <v>0</v>
      </c>
      <c r="I320" s="130">
        <v>0</v>
      </c>
    </row>
    <row r="321" spans="1:9">
      <c r="A321" s="128" t="s">
        <v>620</v>
      </c>
      <c r="B321" s="130">
        <v>11</v>
      </c>
      <c r="C321" s="130" t="e">
        <v>#DIV/0!</v>
      </c>
      <c r="D321" s="130">
        <v>0</v>
      </c>
      <c r="E321" s="130">
        <v>0</v>
      </c>
      <c r="F321" s="130">
        <v>0</v>
      </c>
      <c r="G321" s="130">
        <v>0</v>
      </c>
      <c r="H321" s="130">
        <v>0</v>
      </c>
      <c r="I321" s="130">
        <v>0</v>
      </c>
    </row>
    <row r="322" spans="1:9">
      <c r="A322" s="143" t="s">
        <v>176</v>
      </c>
      <c r="B322" s="130"/>
      <c r="C322" s="130"/>
      <c r="D322" s="130"/>
      <c r="E322" s="130"/>
      <c r="F322" s="130"/>
      <c r="G322" s="130"/>
      <c r="H322" s="130"/>
      <c r="I322" s="130"/>
    </row>
    <row r="323" spans="1:9">
      <c r="A323" s="129" t="s">
        <v>178</v>
      </c>
      <c r="B323" s="130"/>
      <c r="C323" s="130"/>
      <c r="D323" s="130"/>
      <c r="E323" s="130"/>
      <c r="F323" s="130"/>
      <c r="G323" s="130"/>
      <c r="H323" s="130"/>
      <c r="I323" s="130"/>
    </row>
    <row r="324" spans="1:9">
      <c r="A324" s="138" t="s">
        <v>1</v>
      </c>
      <c r="B324" s="130">
        <v>1</v>
      </c>
      <c r="C324" s="130" t="e">
        <v>#DIV/0!</v>
      </c>
      <c r="D324" s="130">
        <v>0</v>
      </c>
      <c r="E324" s="130">
        <v>0</v>
      </c>
      <c r="F324" s="130">
        <v>0</v>
      </c>
      <c r="G324" s="130">
        <v>0</v>
      </c>
      <c r="H324" s="130">
        <v>0</v>
      </c>
      <c r="I324" s="130">
        <v>0</v>
      </c>
    </row>
    <row r="325" spans="1:9">
      <c r="A325" s="129" t="s">
        <v>621</v>
      </c>
      <c r="B325" s="130">
        <v>1</v>
      </c>
      <c r="C325" s="130" t="e">
        <v>#DIV/0!</v>
      </c>
      <c r="D325" s="130">
        <v>0</v>
      </c>
      <c r="E325" s="130">
        <v>0</v>
      </c>
      <c r="F325" s="130">
        <v>0</v>
      </c>
      <c r="G325" s="130">
        <v>0</v>
      </c>
      <c r="H325" s="130">
        <v>0</v>
      </c>
      <c r="I325" s="130">
        <v>0</v>
      </c>
    </row>
    <row r="326" spans="1:9">
      <c r="A326" s="129" t="s">
        <v>181</v>
      </c>
      <c r="B326" s="130"/>
      <c r="C326" s="130"/>
      <c r="D326" s="130"/>
      <c r="E326" s="130"/>
      <c r="F326" s="130"/>
      <c r="G326" s="130"/>
      <c r="H326" s="130"/>
      <c r="I326" s="130"/>
    </row>
    <row r="327" spans="1:9">
      <c r="A327" s="138" t="s">
        <v>1</v>
      </c>
      <c r="B327" s="130">
        <v>1</v>
      </c>
      <c r="C327" s="130" t="e">
        <v>#DIV/0!</v>
      </c>
      <c r="D327" s="130">
        <v>0</v>
      </c>
      <c r="E327" s="130">
        <v>0</v>
      </c>
      <c r="F327" s="130">
        <v>0</v>
      </c>
      <c r="G327" s="130">
        <v>0</v>
      </c>
      <c r="H327" s="130">
        <v>0</v>
      </c>
      <c r="I327" s="130">
        <v>0</v>
      </c>
    </row>
    <row r="328" spans="1:9">
      <c r="A328" s="129" t="s">
        <v>622</v>
      </c>
      <c r="B328" s="130">
        <v>1</v>
      </c>
      <c r="C328" s="130" t="e">
        <v>#DIV/0!</v>
      </c>
      <c r="D328" s="130">
        <v>0</v>
      </c>
      <c r="E328" s="130">
        <v>0</v>
      </c>
      <c r="F328" s="130">
        <v>0</v>
      </c>
      <c r="G328" s="130">
        <v>0</v>
      </c>
      <c r="H328" s="130">
        <v>0</v>
      </c>
      <c r="I328" s="130">
        <v>0</v>
      </c>
    </row>
    <row r="329" spans="1:9">
      <c r="A329" s="129" t="s">
        <v>486</v>
      </c>
      <c r="B329" s="130"/>
      <c r="C329" s="130"/>
      <c r="D329" s="130"/>
      <c r="E329" s="130"/>
      <c r="F329" s="130"/>
      <c r="G329" s="130"/>
      <c r="H329" s="130"/>
      <c r="I329" s="130"/>
    </row>
    <row r="330" spans="1:9">
      <c r="A330" s="138" t="s">
        <v>1</v>
      </c>
      <c r="B330" s="130">
        <v>1</v>
      </c>
      <c r="C330" s="130" t="e">
        <v>#DIV/0!</v>
      </c>
      <c r="D330" s="130">
        <v>0</v>
      </c>
      <c r="E330" s="130">
        <v>0</v>
      </c>
      <c r="F330" s="130">
        <v>0</v>
      </c>
      <c r="G330" s="130">
        <v>0</v>
      </c>
      <c r="H330" s="130">
        <v>0</v>
      </c>
      <c r="I330" s="130">
        <v>0</v>
      </c>
    </row>
    <row r="331" spans="1:9">
      <c r="A331" s="129" t="s">
        <v>623</v>
      </c>
      <c r="B331" s="130">
        <v>1</v>
      </c>
      <c r="C331" s="130" t="e">
        <v>#DIV/0!</v>
      </c>
      <c r="D331" s="130">
        <v>0</v>
      </c>
      <c r="E331" s="130">
        <v>0</v>
      </c>
      <c r="F331" s="130">
        <v>0</v>
      </c>
      <c r="G331" s="130">
        <v>0</v>
      </c>
      <c r="H331" s="130">
        <v>0</v>
      </c>
      <c r="I331" s="130">
        <v>0</v>
      </c>
    </row>
    <row r="332" spans="1:9">
      <c r="A332" s="129" t="s">
        <v>191</v>
      </c>
      <c r="B332" s="130"/>
      <c r="C332" s="130"/>
      <c r="D332" s="130"/>
      <c r="E332" s="130"/>
      <c r="F332" s="130"/>
      <c r="G332" s="130"/>
      <c r="H332" s="130"/>
      <c r="I332" s="130"/>
    </row>
    <row r="333" spans="1:9">
      <c r="A333" s="138" t="s">
        <v>1</v>
      </c>
      <c r="B333" s="130">
        <v>1</v>
      </c>
      <c r="C333" s="130" t="e">
        <v>#DIV/0!</v>
      </c>
      <c r="D333" s="130">
        <v>0</v>
      </c>
      <c r="E333" s="130">
        <v>0</v>
      </c>
      <c r="F333" s="130">
        <v>0</v>
      </c>
      <c r="G333" s="130">
        <v>0</v>
      </c>
      <c r="H333" s="130">
        <v>0</v>
      </c>
      <c r="I333" s="130">
        <v>0</v>
      </c>
    </row>
    <row r="334" spans="1:9">
      <c r="A334" s="129" t="s">
        <v>624</v>
      </c>
      <c r="B334" s="130">
        <v>1</v>
      </c>
      <c r="C334" s="130" t="e">
        <v>#DIV/0!</v>
      </c>
      <c r="D334" s="130">
        <v>0</v>
      </c>
      <c r="E334" s="130">
        <v>0</v>
      </c>
      <c r="F334" s="130">
        <v>0</v>
      </c>
      <c r="G334" s="130">
        <v>0</v>
      </c>
      <c r="H334" s="130">
        <v>0</v>
      </c>
      <c r="I334" s="130">
        <v>0</v>
      </c>
    </row>
    <row r="335" spans="1:9">
      <c r="A335" s="128" t="s">
        <v>625</v>
      </c>
      <c r="B335" s="130">
        <v>4</v>
      </c>
      <c r="C335" s="130" t="e">
        <v>#DIV/0!</v>
      </c>
      <c r="D335" s="130">
        <v>0</v>
      </c>
      <c r="E335" s="130">
        <v>0</v>
      </c>
      <c r="F335" s="130">
        <v>0</v>
      </c>
      <c r="G335" s="130">
        <v>0</v>
      </c>
      <c r="H335" s="130">
        <v>0</v>
      </c>
      <c r="I335" s="130">
        <v>0</v>
      </c>
    </row>
    <row r="336" spans="1:9">
      <c r="A336" s="143" t="s">
        <v>224</v>
      </c>
      <c r="B336" s="130"/>
      <c r="C336" s="130"/>
      <c r="D336" s="130"/>
      <c r="E336" s="130"/>
      <c r="F336" s="130"/>
      <c r="G336" s="130"/>
      <c r="H336" s="130"/>
      <c r="I336" s="130"/>
    </row>
    <row r="337" spans="1:9">
      <c r="A337" s="129" t="s">
        <v>225</v>
      </c>
      <c r="B337" s="130"/>
      <c r="C337" s="130"/>
      <c r="D337" s="130"/>
      <c r="E337" s="130"/>
      <c r="F337" s="130"/>
      <c r="G337" s="130"/>
      <c r="H337" s="130"/>
      <c r="I337" s="130"/>
    </row>
    <row r="338" spans="1:9">
      <c r="A338" s="138" t="s">
        <v>1</v>
      </c>
      <c r="B338" s="130">
        <v>2</v>
      </c>
      <c r="C338" s="130" t="e">
        <v>#DIV/0!</v>
      </c>
      <c r="D338" s="130">
        <v>0</v>
      </c>
      <c r="E338" s="130">
        <v>0</v>
      </c>
      <c r="F338" s="130">
        <v>0</v>
      </c>
      <c r="G338" s="130">
        <v>0</v>
      </c>
      <c r="H338" s="130">
        <v>0</v>
      </c>
      <c r="I338" s="130">
        <v>0</v>
      </c>
    </row>
    <row r="339" spans="1:9">
      <c r="A339" s="129" t="s">
        <v>626</v>
      </c>
      <c r="B339" s="130">
        <v>2</v>
      </c>
      <c r="C339" s="130" t="e">
        <v>#DIV/0!</v>
      </c>
      <c r="D339" s="130">
        <v>0</v>
      </c>
      <c r="E339" s="130">
        <v>0</v>
      </c>
      <c r="F339" s="130">
        <v>0</v>
      </c>
      <c r="G339" s="130">
        <v>0</v>
      </c>
      <c r="H339" s="130">
        <v>0</v>
      </c>
      <c r="I339" s="130">
        <v>0</v>
      </c>
    </row>
    <row r="340" spans="1:9">
      <c r="A340" s="129" t="s">
        <v>226</v>
      </c>
      <c r="B340" s="130"/>
      <c r="C340" s="130"/>
      <c r="D340" s="130"/>
      <c r="E340" s="130"/>
      <c r="F340" s="130"/>
      <c r="G340" s="130"/>
      <c r="H340" s="130"/>
      <c r="I340" s="130"/>
    </row>
    <row r="341" spans="1:9">
      <c r="A341" s="138" t="s">
        <v>1</v>
      </c>
      <c r="B341" s="130">
        <v>2</v>
      </c>
      <c r="C341" s="130" t="e">
        <v>#DIV/0!</v>
      </c>
      <c r="D341" s="130">
        <v>0</v>
      </c>
      <c r="E341" s="130">
        <v>0</v>
      </c>
      <c r="F341" s="130">
        <v>0</v>
      </c>
      <c r="G341" s="130">
        <v>0</v>
      </c>
      <c r="H341" s="130">
        <v>0</v>
      </c>
      <c r="I341" s="130">
        <v>0</v>
      </c>
    </row>
    <row r="342" spans="1:9">
      <c r="A342" s="129" t="s">
        <v>627</v>
      </c>
      <c r="B342" s="130">
        <v>2</v>
      </c>
      <c r="C342" s="130" t="e">
        <v>#DIV/0!</v>
      </c>
      <c r="D342" s="130">
        <v>0</v>
      </c>
      <c r="E342" s="130">
        <v>0</v>
      </c>
      <c r="F342" s="130">
        <v>0</v>
      </c>
      <c r="G342" s="130">
        <v>0</v>
      </c>
      <c r="H342" s="130">
        <v>0</v>
      </c>
      <c r="I342" s="130">
        <v>0</v>
      </c>
    </row>
    <row r="343" spans="1:9">
      <c r="A343" s="129" t="s">
        <v>229</v>
      </c>
      <c r="B343" s="130"/>
      <c r="C343" s="130"/>
      <c r="D343" s="130"/>
      <c r="E343" s="130"/>
      <c r="F343" s="130"/>
      <c r="G343" s="130"/>
      <c r="H343" s="130"/>
      <c r="I343" s="130"/>
    </row>
    <row r="344" spans="1:9">
      <c r="A344" s="138" t="s">
        <v>1</v>
      </c>
      <c r="B344" s="130">
        <v>1</v>
      </c>
      <c r="C344" s="130" t="e">
        <v>#DIV/0!</v>
      </c>
      <c r="D344" s="130">
        <v>0</v>
      </c>
      <c r="E344" s="130">
        <v>0</v>
      </c>
      <c r="F344" s="130">
        <v>0</v>
      </c>
      <c r="G344" s="130">
        <v>0</v>
      </c>
      <c r="H344" s="130">
        <v>0</v>
      </c>
      <c r="I344" s="130">
        <v>0</v>
      </c>
    </row>
    <row r="345" spans="1:9">
      <c r="A345" s="129" t="s">
        <v>628</v>
      </c>
      <c r="B345" s="130">
        <v>1</v>
      </c>
      <c r="C345" s="130" t="e">
        <v>#DIV/0!</v>
      </c>
      <c r="D345" s="130">
        <v>0</v>
      </c>
      <c r="E345" s="130">
        <v>0</v>
      </c>
      <c r="F345" s="130">
        <v>0</v>
      </c>
      <c r="G345" s="130">
        <v>0</v>
      </c>
      <c r="H345" s="130">
        <v>0</v>
      </c>
      <c r="I345" s="130">
        <v>0</v>
      </c>
    </row>
    <row r="346" spans="1:9">
      <c r="A346" s="129" t="s">
        <v>228</v>
      </c>
      <c r="B346" s="130"/>
      <c r="C346" s="130"/>
      <c r="D346" s="130"/>
      <c r="E346" s="130"/>
      <c r="F346" s="130"/>
      <c r="G346" s="130"/>
      <c r="H346" s="130"/>
      <c r="I346" s="130"/>
    </row>
    <row r="347" spans="1:9">
      <c r="A347" s="138" t="s">
        <v>1</v>
      </c>
      <c r="B347" s="130">
        <v>1</v>
      </c>
      <c r="C347" s="130" t="e">
        <v>#DIV/0!</v>
      </c>
      <c r="D347" s="130">
        <v>0</v>
      </c>
      <c r="E347" s="130">
        <v>0</v>
      </c>
      <c r="F347" s="130">
        <v>0</v>
      </c>
      <c r="G347" s="130">
        <v>0</v>
      </c>
      <c r="H347" s="130">
        <v>0</v>
      </c>
      <c r="I347" s="130">
        <v>0</v>
      </c>
    </row>
    <row r="348" spans="1:9">
      <c r="A348" s="129" t="s">
        <v>629</v>
      </c>
      <c r="B348" s="130">
        <v>1</v>
      </c>
      <c r="C348" s="130" t="e">
        <v>#DIV/0!</v>
      </c>
      <c r="D348" s="130">
        <v>0</v>
      </c>
      <c r="E348" s="130">
        <v>0</v>
      </c>
      <c r="F348" s="130">
        <v>0</v>
      </c>
      <c r="G348" s="130">
        <v>0</v>
      </c>
      <c r="H348" s="130">
        <v>0</v>
      </c>
      <c r="I348" s="130">
        <v>0</v>
      </c>
    </row>
    <row r="349" spans="1:9">
      <c r="A349" s="128" t="s">
        <v>630</v>
      </c>
      <c r="B349" s="130">
        <v>6</v>
      </c>
      <c r="C349" s="130" t="e">
        <v>#DIV/0!</v>
      </c>
      <c r="D349" s="130">
        <v>0</v>
      </c>
      <c r="E349" s="130">
        <v>0</v>
      </c>
      <c r="F349" s="130">
        <v>0</v>
      </c>
      <c r="G349" s="130">
        <v>0</v>
      </c>
      <c r="H349" s="130">
        <v>0</v>
      </c>
      <c r="I349" s="130">
        <v>0</v>
      </c>
    </row>
    <row r="350" spans="1:9">
      <c r="A350" s="143" t="s">
        <v>230</v>
      </c>
      <c r="B350" s="130"/>
      <c r="C350" s="130"/>
      <c r="D350" s="130"/>
      <c r="E350" s="130"/>
      <c r="F350" s="130"/>
      <c r="G350" s="130"/>
      <c r="H350" s="130"/>
      <c r="I350" s="130"/>
    </row>
    <row r="351" spans="1:9">
      <c r="A351" s="129" t="s">
        <v>232</v>
      </c>
      <c r="B351" s="130"/>
      <c r="C351" s="130"/>
      <c r="D351" s="130"/>
      <c r="E351" s="130"/>
      <c r="F351" s="130"/>
      <c r="G351" s="130"/>
      <c r="H351" s="130"/>
      <c r="I351" s="130"/>
    </row>
    <row r="352" spans="1:9">
      <c r="A352" s="138" t="s">
        <v>1</v>
      </c>
      <c r="B352" s="130">
        <v>1</v>
      </c>
      <c r="C352" s="130" t="e">
        <v>#DIV/0!</v>
      </c>
      <c r="D352" s="130">
        <v>0</v>
      </c>
      <c r="E352" s="130">
        <v>0</v>
      </c>
      <c r="F352" s="130">
        <v>0</v>
      </c>
      <c r="G352" s="130">
        <v>0</v>
      </c>
      <c r="H352" s="130">
        <v>0</v>
      </c>
      <c r="I352" s="130">
        <v>0</v>
      </c>
    </row>
    <row r="353" spans="1:9">
      <c r="A353" s="129" t="s">
        <v>631</v>
      </c>
      <c r="B353" s="130">
        <v>1</v>
      </c>
      <c r="C353" s="130" t="e">
        <v>#DIV/0!</v>
      </c>
      <c r="D353" s="130">
        <v>0</v>
      </c>
      <c r="E353" s="130">
        <v>0</v>
      </c>
      <c r="F353" s="130">
        <v>0</v>
      </c>
      <c r="G353" s="130">
        <v>0</v>
      </c>
      <c r="H353" s="130">
        <v>0</v>
      </c>
      <c r="I353" s="130">
        <v>0</v>
      </c>
    </row>
    <row r="354" spans="1:9">
      <c r="A354" s="129" t="s">
        <v>234</v>
      </c>
      <c r="B354" s="130"/>
      <c r="C354" s="130"/>
      <c r="D354" s="130"/>
      <c r="E354" s="130"/>
      <c r="F354" s="130"/>
      <c r="G354" s="130"/>
      <c r="H354" s="130"/>
      <c r="I354" s="130"/>
    </row>
    <row r="355" spans="1:9">
      <c r="A355" s="138" t="s">
        <v>1</v>
      </c>
      <c r="B355" s="130">
        <v>1</v>
      </c>
      <c r="C355" s="130" t="e">
        <v>#DIV/0!</v>
      </c>
      <c r="D355" s="130">
        <v>0</v>
      </c>
      <c r="E355" s="130">
        <v>0</v>
      </c>
      <c r="F355" s="130">
        <v>0</v>
      </c>
      <c r="G355" s="130">
        <v>0</v>
      </c>
      <c r="H355" s="130">
        <v>0</v>
      </c>
      <c r="I355" s="130">
        <v>0</v>
      </c>
    </row>
    <row r="356" spans="1:9">
      <c r="A356" s="129" t="s">
        <v>632</v>
      </c>
      <c r="B356" s="130">
        <v>1</v>
      </c>
      <c r="C356" s="130" t="e">
        <v>#DIV/0!</v>
      </c>
      <c r="D356" s="130">
        <v>0</v>
      </c>
      <c r="E356" s="130">
        <v>0</v>
      </c>
      <c r="F356" s="130">
        <v>0</v>
      </c>
      <c r="G356" s="130">
        <v>0</v>
      </c>
      <c r="H356" s="130">
        <v>0</v>
      </c>
      <c r="I356" s="130">
        <v>0</v>
      </c>
    </row>
    <row r="357" spans="1:9">
      <c r="A357" s="129" t="s">
        <v>236</v>
      </c>
      <c r="B357" s="130"/>
      <c r="C357" s="130"/>
      <c r="D357" s="130"/>
      <c r="E357" s="130"/>
      <c r="F357" s="130"/>
      <c r="G357" s="130"/>
      <c r="H357" s="130"/>
      <c r="I357" s="130"/>
    </row>
    <row r="358" spans="1:9">
      <c r="A358" s="138" t="s">
        <v>1</v>
      </c>
      <c r="B358" s="130">
        <v>1</v>
      </c>
      <c r="C358" s="130" t="e">
        <v>#DIV/0!</v>
      </c>
      <c r="D358" s="130">
        <v>0</v>
      </c>
      <c r="E358" s="130">
        <v>0</v>
      </c>
      <c r="F358" s="130">
        <v>0</v>
      </c>
      <c r="G358" s="130">
        <v>0</v>
      </c>
      <c r="H358" s="130">
        <v>0</v>
      </c>
      <c r="I358" s="130">
        <v>0</v>
      </c>
    </row>
    <row r="359" spans="1:9">
      <c r="A359" s="129" t="s">
        <v>633</v>
      </c>
      <c r="B359" s="130">
        <v>1</v>
      </c>
      <c r="C359" s="130" t="e">
        <v>#DIV/0!</v>
      </c>
      <c r="D359" s="130">
        <v>0</v>
      </c>
      <c r="E359" s="130">
        <v>0</v>
      </c>
      <c r="F359" s="130">
        <v>0</v>
      </c>
      <c r="G359" s="130">
        <v>0</v>
      </c>
      <c r="H359" s="130">
        <v>0</v>
      </c>
      <c r="I359" s="130">
        <v>0</v>
      </c>
    </row>
    <row r="360" spans="1:9">
      <c r="A360" s="128" t="s">
        <v>634</v>
      </c>
      <c r="B360" s="130">
        <v>3</v>
      </c>
      <c r="C360" s="130" t="e">
        <v>#DIV/0!</v>
      </c>
      <c r="D360" s="130">
        <v>0</v>
      </c>
      <c r="E360" s="130">
        <v>0</v>
      </c>
      <c r="F360" s="130">
        <v>0</v>
      </c>
      <c r="G360" s="130">
        <v>0</v>
      </c>
      <c r="H360" s="130">
        <v>0</v>
      </c>
      <c r="I360" s="130">
        <v>0</v>
      </c>
    </row>
    <row r="361" spans="1:9">
      <c r="A361" s="143" t="s">
        <v>341</v>
      </c>
      <c r="B361" s="130"/>
      <c r="C361" s="130"/>
      <c r="D361" s="130"/>
      <c r="E361" s="130"/>
      <c r="F361" s="130"/>
      <c r="G361" s="130"/>
      <c r="H361" s="130"/>
      <c r="I361" s="130"/>
    </row>
    <row r="362" spans="1:9">
      <c r="A362" s="139" t="s">
        <v>59</v>
      </c>
      <c r="B362" s="130"/>
      <c r="C362" s="130"/>
      <c r="D362" s="130"/>
      <c r="E362" s="130"/>
      <c r="F362" s="130"/>
      <c r="G362" s="130"/>
      <c r="H362" s="130"/>
      <c r="I362" s="130"/>
    </row>
    <row r="363" spans="1:9">
      <c r="A363" s="140" t="s">
        <v>1</v>
      </c>
      <c r="B363" s="130">
        <v>7</v>
      </c>
      <c r="C363" s="130">
        <v>8.5714285714285712</v>
      </c>
      <c r="D363" s="130">
        <v>0</v>
      </c>
      <c r="E363" s="130">
        <v>0</v>
      </c>
      <c r="F363" s="130">
        <v>0</v>
      </c>
      <c r="G363" s="130">
        <v>0</v>
      </c>
      <c r="H363" s="130">
        <v>0</v>
      </c>
      <c r="I363" s="130">
        <v>0</v>
      </c>
    </row>
    <row r="364" spans="1:9">
      <c r="A364" s="140" t="s">
        <v>118</v>
      </c>
      <c r="B364" s="130">
        <v>1</v>
      </c>
      <c r="C364" s="130">
        <v>20</v>
      </c>
      <c r="D364" s="130">
        <v>0</v>
      </c>
      <c r="E364" s="130">
        <v>0</v>
      </c>
      <c r="F364" s="130">
        <v>0</v>
      </c>
      <c r="G364" s="130">
        <v>0</v>
      </c>
      <c r="H364" s="130">
        <v>0</v>
      </c>
      <c r="I364" s="130">
        <v>0</v>
      </c>
    </row>
    <row r="365" spans="1:9">
      <c r="A365" s="139" t="s">
        <v>635</v>
      </c>
      <c r="B365" s="130">
        <v>8</v>
      </c>
      <c r="C365" s="130">
        <v>10</v>
      </c>
      <c r="D365" s="130">
        <v>0</v>
      </c>
      <c r="E365" s="130">
        <v>0</v>
      </c>
      <c r="F365" s="130">
        <v>0</v>
      </c>
      <c r="G365" s="130">
        <v>0</v>
      </c>
      <c r="H365" s="130">
        <v>0</v>
      </c>
      <c r="I365" s="130">
        <v>0</v>
      </c>
    </row>
    <row r="366" spans="1:9">
      <c r="A366" s="139" t="s">
        <v>342</v>
      </c>
      <c r="B366" s="130"/>
      <c r="C366" s="130"/>
      <c r="D366" s="130"/>
      <c r="E366" s="130"/>
      <c r="F366" s="130"/>
      <c r="G366" s="130"/>
      <c r="H366" s="130"/>
      <c r="I366" s="130"/>
    </row>
    <row r="367" spans="1:9">
      <c r="A367" s="140" t="s">
        <v>1</v>
      </c>
      <c r="B367" s="130">
        <v>1</v>
      </c>
      <c r="C367" s="130">
        <v>12</v>
      </c>
      <c r="D367" s="130">
        <v>0</v>
      </c>
      <c r="E367" s="130">
        <v>0</v>
      </c>
      <c r="F367" s="130">
        <v>0</v>
      </c>
      <c r="G367" s="130">
        <v>0</v>
      </c>
      <c r="H367" s="130">
        <v>0</v>
      </c>
      <c r="I367" s="130">
        <v>0</v>
      </c>
    </row>
    <row r="368" spans="1:9">
      <c r="A368" s="140" t="s">
        <v>118</v>
      </c>
      <c r="B368" s="130">
        <v>1</v>
      </c>
      <c r="C368" s="130">
        <v>20</v>
      </c>
      <c r="D368" s="130">
        <v>0</v>
      </c>
      <c r="E368" s="130">
        <v>0</v>
      </c>
      <c r="F368" s="130">
        <v>0</v>
      </c>
      <c r="G368" s="130">
        <v>0</v>
      </c>
      <c r="H368" s="130">
        <v>0</v>
      </c>
      <c r="I368" s="130">
        <v>0</v>
      </c>
    </row>
    <row r="369" spans="1:9">
      <c r="A369" s="139" t="s">
        <v>636</v>
      </c>
      <c r="B369" s="130">
        <v>2</v>
      </c>
      <c r="C369" s="130">
        <v>16</v>
      </c>
      <c r="D369" s="130">
        <v>0</v>
      </c>
      <c r="E369" s="130">
        <v>0</v>
      </c>
      <c r="F369" s="130">
        <v>0</v>
      </c>
      <c r="G369" s="130">
        <v>0</v>
      </c>
      <c r="H369" s="130">
        <v>0</v>
      </c>
      <c r="I369" s="130">
        <v>0</v>
      </c>
    </row>
    <row r="370" spans="1:9">
      <c r="A370" s="139" t="s">
        <v>469</v>
      </c>
      <c r="B370" s="130"/>
      <c r="C370" s="130"/>
      <c r="D370" s="130"/>
      <c r="E370" s="130"/>
      <c r="F370" s="130"/>
      <c r="G370" s="130"/>
      <c r="H370" s="130"/>
      <c r="I370" s="130"/>
    </row>
    <row r="371" spans="1:9">
      <c r="A371" s="140" t="s">
        <v>118</v>
      </c>
      <c r="B371" s="130">
        <v>1</v>
      </c>
      <c r="C371" s="130">
        <v>20</v>
      </c>
      <c r="D371" s="130">
        <v>0</v>
      </c>
      <c r="E371" s="130">
        <v>0</v>
      </c>
      <c r="F371" s="130">
        <v>0</v>
      </c>
      <c r="G371" s="130">
        <v>0</v>
      </c>
      <c r="H371" s="130">
        <v>0</v>
      </c>
      <c r="I371" s="130">
        <v>0</v>
      </c>
    </row>
    <row r="372" spans="1:9">
      <c r="A372" s="139" t="s">
        <v>637</v>
      </c>
      <c r="B372" s="130">
        <v>1</v>
      </c>
      <c r="C372" s="130">
        <v>20</v>
      </c>
      <c r="D372" s="130">
        <v>0</v>
      </c>
      <c r="E372" s="130">
        <v>0</v>
      </c>
      <c r="F372" s="130">
        <v>0</v>
      </c>
      <c r="G372" s="130">
        <v>0</v>
      </c>
      <c r="H372" s="130">
        <v>0</v>
      </c>
      <c r="I372" s="130">
        <v>0</v>
      </c>
    </row>
    <row r="373" spans="1:9">
      <c r="A373" s="139" t="s">
        <v>475</v>
      </c>
      <c r="B373" s="130"/>
      <c r="C373" s="130"/>
      <c r="D373" s="130"/>
      <c r="E373" s="130"/>
      <c r="F373" s="130"/>
      <c r="G373" s="130"/>
      <c r="H373" s="130"/>
      <c r="I373" s="130"/>
    </row>
    <row r="374" spans="1:9">
      <c r="A374" s="140" t="s">
        <v>1</v>
      </c>
      <c r="B374" s="130">
        <v>14</v>
      </c>
      <c r="C374" s="130">
        <v>10</v>
      </c>
      <c r="D374" s="130">
        <v>0</v>
      </c>
      <c r="E374" s="130">
        <v>0</v>
      </c>
      <c r="F374" s="130">
        <v>0</v>
      </c>
      <c r="G374" s="130">
        <v>0</v>
      </c>
      <c r="H374" s="130">
        <v>0</v>
      </c>
      <c r="I374" s="130">
        <v>0</v>
      </c>
    </row>
    <row r="375" spans="1:9">
      <c r="A375" s="139" t="s">
        <v>638</v>
      </c>
      <c r="B375" s="130">
        <v>14</v>
      </c>
      <c r="C375" s="130">
        <v>10</v>
      </c>
      <c r="D375" s="130">
        <v>0</v>
      </c>
      <c r="E375" s="130">
        <v>0</v>
      </c>
      <c r="F375" s="130">
        <v>0</v>
      </c>
      <c r="G375" s="130">
        <v>0</v>
      </c>
      <c r="H375" s="130">
        <v>0</v>
      </c>
      <c r="I375" s="130">
        <v>0</v>
      </c>
    </row>
    <row r="376" spans="1:9">
      <c r="A376" s="139" t="s">
        <v>639</v>
      </c>
      <c r="B376" s="130"/>
      <c r="C376" s="130"/>
      <c r="D376" s="130"/>
      <c r="E376" s="130"/>
      <c r="F376" s="130"/>
      <c r="G376" s="130"/>
      <c r="H376" s="130"/>
      <c r="I376" s="130"/>
    </row>
    <row r="377" spans="1:9">
      <c r="A377" s="140" t="s">
        <v>1</v>
      </c>
      <c r="B377" s="130">
        <v>1</v>
      </c>
      <c r="C377" s="130">
        <v>12</v>
      </c>
      <c r="D377" s="130">
        <v>0</v>
      </c>
      <c r="E377" s="130">
        <v>0</v>
      </c>
      <c r="F377" s="130">
        <v>0</v>
      </c>
      <c r="G377" s="130">
        <v>0</v>
      </c>
      <c r="H377" s="130">
        <v>0</v>
      </c>
      <c r="I377" s="130">
        <v>0</v>
      </c>
    </row>
    <row r="378" spans="1:9">
      <c r="A378" s="139" t="s">
        <v>640</v>
      </c>
      <c r="B378" s="130">
        <v>1</v>
      </c>
      <c r="C378" s="130">
        <v>12</v>
      </c>
      <c r="D378" s="130">
        <v>0</v>
      </c>
      <c r="E378" s="130">
        <v>0</v>
      </c>
      <c r="F378" s="130">
        <v>0</v>
      </c>
      <c r="G378" s="130">
        <v>0</v>
      </c>
      <c r="H378" s="130">
        <v>0</v>
      </c>
      <c r="I378" s="130">
        <v>0</v>
      </c>
    </row>
    <row r="379" spans="1:9">
      <c r="A379" s="149" t="s">
        <v>641</v>
      </c>
      <c r="B379" s="130">
        <v>26</v>
      </c>
      <c r="C379" s="130">
        <v>10.923076923076923</v>
      </c>
      <c r="D379" s="130">
        <v>0</v>
      </c>
      <c r="E379" s="130">
        <v>0</v>
      </c>
      <c r="F379" s="130">
        <v>0</v>
      </c>
      <c r="G379" s="130">
        <v>0</v>
      </c>
      <c r="H379" s="130">
        <v>0</v>
      </c>
      <c r="I379" s="130">
        <v>0</v>
      </c>
    </row>
    <row r="380" spans="1:9">
      <c r="A380" s="143" t="s">
        <v>66</v>
      </c>
      <c r="B380" s="130"/>
      <c r="C380" s="130"/>
      <c r="D380" s="130"/>
      <c r="E380" s="130"/>
      <c r="F380" s="130"/>
      <c r="G380" s="130"/>
      <c r="H380" s="130"/>
      <c r="I380" s="130"/>
    </row>
    <row r="381" spans="1:9">
      <c r="A381" s="139" t="s">
        <v>106</v>
      </c>
      <c r="B381" s="130"/>
      <c r="C381" s="130"/>
      <c r="D381" s="130"/>
      <c r="E381" s="130"/>
      <c r="F381" s="130"/>
      <c r="G381" s="130"/>
      <c r="H381" s="130"/>
      <c r="I381" s="130"/>
    </row>
    <row r="382" spans="1:9">
      <c r="A382" s="140" t="s">
        <v>1</v>
      </c>
      <c r="B382" s="130">
        <v>2</v>
      </c>
      <c r="C382" s="130">
        <v>8</v>
      </c>
      <c r="D382" s="130">
        <v>0</v>
      </c>
      <c r="E382" s="130">
        <v>0</v>
      </c>
      <c r="F382" s="130">
        <v>0</v>
      </c>
      <c r="G382" s="130">
        <v>0</v>
      </c>
      <c r="H382" s="130">
        <v>0</v>
      </c>
      <c r="I382" s="130">
        <v>0</v>
      </c>
    </row>
    <row r="383" spans="1:9">
      <c r="A383" s="140" t="s">
        <v>14</v>
      </c>
      <c r="B383" s="130">
        <v>8</v>
      </c>
      <c r="C383" s="130">
        <v>2</v>
      </c>
      <c r="D383" s="130">
        <v>0</v>
      </c>
      <c r="E383" s="130">
        <v>7150</v>
      </c>
      <c r="F383" s="130">
        <v>0</v>
      </c>
      <c r="G383" s="130">
        <v>0</v>
      </c>
      <c r="H383" s="130">
        <v>0</v>
      </c>
      <c r="I383" s="130">
        <v>7150</v>
      </c>
    </row>
    <row r="384" spans="1:9">
      <c r="A384" s="139" t="s">
        <v>504</v>
      </c>
      <c r="B384" s="130">
        <v>10</v>
      </c>
      <c r="C384" s="130">
        <v>3.2</v>
      </c>
      <c r="D384" s="130">
        <v>0</v>
      </c>
      <c r="E384" s="130">
        <v>7150</v>
      </c>
      <c r="F384" s="130">
        <v>0</v>
      </c>
      <c r="G384" s="130">
        <v>0</v>
      </c>
      <c r="H384" s="130">
        <v>0</v>
      </c>
      <c r="I384" s="130">
        <v>7150</v>
      </c>
    </row>
    <row r="385" spans="1:9">
      <c r="A385" s="128" t="s">
        <v>529</v>
      </c>
      <c r="B385" s="130">
        <v>10</v>
      </c>
      <c r="C385" s="130">
        <v>3.2</v>
      </c>
      <c r="D385" s="130">
        <v>0</v>
      </c>
      <c r="E385" s="130">
        <v>7150</v>
      </c>
      <c r="F385" s="130">
        <v>0</v>
      </c>
      <c r="G385" s="130">
        <v>0</v>
      </c>
      <c r="H385" s="130">
        <v>0</v>
      </c>
      <c r="I385" s="130">
        <v>7150</v>
      </c>
    </row>
    <row r="386" spans="1:9">
      <c r="A386" s="143" t="s">
        <v>51</v>
      </c>
      <c r="B386" s="130"/>
      <c r="C386" s="130"/>
      <c r="D386" s="130"/>
      <c r="E386" s="130"/>
      <c r="F386" s="130"/>
      <c r="G386" s="130"/>
      <c r="H386" s="130"/>
      <c r="I386" s="130"/>
    </row>
    <row r="387" spans="1:9">
      <c r="A387" s="139" t="s">
        <v>386</v>
      </c>
      <c r="B387" s="130"/>
      <c r="C387" s="130"/>
      <c r="D387" s="130"/>
      <c r="E387" s="130"/>
      <c r="F387" s="130"/>
      <c r="G387" s="130"/>
      <c r="H387" s="130"/>
      <c r="I387" s="130"/>
    </row>
    <row r="388" spans="1:9">
      <c r="A388" s="140" t="s">
        <v>1</v>
      </c>
      <c r="B388" s="130">
        <v>101</v>
      </c>
      <c r="C388" s="130">
        <v>10.336633663366337</v>
      </c>
      <c r="D388" s="130">
        <v>0</v>
      </c>
      <c r="E388" s="130">
        <v>0</v>
      </c>
      <c r="F388" s="130">
        <v>0</v>
      </c>
      <c r="G388" s="130">
        <v>0</v>
      </c>
      <c r="H388" s="130">
        <v>0</v>
      </c>
      <c r="I388" s="130">
        <v>0</v>
      </c>
    </row>
    <row r="389" spans="1:9">
      <c r="A389" s="140" t="s">
        <v>14</v>
      </c>
      <c r="B389" s="130">
        <v>7</v>
      </c>
      <c r="C389" s="130">
        <v>2.4285714285714284</v>
      </c>
      <c r="D389" s="130">
        <v>0</v>
      </c>
      <c r="E389" s="130">
        <v>475</v>
      </c>
      <c r="F389" s="130">
        <v>205</v>
      </c>
      <c r="G389" s="130">
        <v>0</v>
      </c>
      <c r="H389" s="130">
        <v>0</v>
      </c>
      <c r="I389" s="130">
        <v>680</v>
      </c>
    </row>
    <row r="390" spans="1:9">
      <c r="A390" s="140" t="s">
        <v>118</v>
      </c>
      <c r="B390" s="130">
        <v>4</v>
      </c>
      <c r="C390" s="130">
        <v>17.5</v>
      </c>
      <c r="D390" s="130">
        <v>0</v>
      </c>
      <c r="E390" s="130">
        <v>0</v>
      </c>
      <c r="F390" s="130">
        <v>0</v>
      </c>
      <c r="G390" s="130">
        <v>0</v>
      </c>
      <c r="H390" s="130">
        <v>0</v>
      </c>
      <c r="I390" s="130">
        <v>0</v>
      </c>
    </row>
    <row r="391" spans="1:9">
      <c r="A391" s="139" t="s">
        <v>530</v>
      </c>
      <c r="B391" s="130">
        <v>112</v>
      </c>
      <c r="C391" s="130">
        <v>10.098214285714286</v>
      </c>
      <c r="D391" s="130">
        <v>0</v>
      </c>
      <c r="E391" s="130">
        <v>475</v>
      </c>
      <c r="F391" s="130">
        <v>205</v>
      </c>
      <c r="G391" s="130">
        <v>0</v>
      </c>
      <c r="H391" s="130">
        <v>0</v>
      </c>
      <c r="I391" s="130">
        <v>680</v>
      </c>
    </row>
    <row r="392" spans="1:9">
      <c r="A392" s="139" t="s">
        <v>413</v>
      </c>
      <c r="B392" s="130"/>
      <c r="C392" s="130"/>
      <c r="D392" s="130"/>
      <c r="E392" s="130"/>
      <c r="F392" s="130"/>
      <c r="G392" s="130"/>
      <c r="H392" s="130"/>
      <c r="I392" s="130"/>
    </row>
    <row r="393" spans="1:9">
      <c r="A393" s="140" t="s">
        <v>14</v>
      </c>
      <c r="B393" s="130">
        <v>2</v>
      </c>
      <c r="C393" s="130">
        <v>2</v>
      </c>
      <c r="D393" s="130">
        <v>0</v>
      </c>
      <c r="E393" s="130">
        <v>50</v>
      </c>
      <c r="F393" s="130">
        <v>0</v>
      </c>
      <c r="G393" s="130">
        <v>0</v>
      </c>
      <c r="H393" s="130">
        <v>0</v>
      </c>
      <c r="I393" s="130">
        <v>50</v>
      </c>
    </row>
    <row r="394" spans="1:9">
      <c r="A394" s="139" t="s">
        <v>531</v>
      </c>
      <c r="B394" s="130">
        <v>2</v>
      </c>
      <c r="C394" s="130">
        <v>2</v>
      </c>
      <c r="D394" s="130">
        <v>0</v>
      </c>
      <c r="E394" s="130">
        <v>50</v>
      </c>
      <c r="F394" s="130">
        <v>0</v>
      </c>
      <c r="G394" s="130">
        <v>0</v>
      </c>
      <c r="H394" s="130">
        <v>0</v>
      </c>
      <c r="I394" s="130">
        <v>50</v>
      </c>
    </row>
    <row r="395" spans="1:9">
      <c r="A395" s="139" t="s">
        <v>421</v>
      </c>
      <c r="B395" s="130"/>
      <c r="C395" s="130"/>
      <c r="D395" s="130"/>
      <c r="E395" s="130"/>
      <c r="F395" s="130"/>
      <c r="G395" s="130"/>
      <c r="H395" s="130"/>
      <c r="I395" s="130"/>
    </row>
    <row r="396" spans="1:9">
      <c r="A396" s="140" t="s">
        <v>14</v>
      </c>
      <c r="B396" s="130">
        <v>5</v>
      </c>
      <c r="C396" s="130">
        <v>2</v>
      </c>
      <c r="D396" s="130">
        <v>0</v>
      </c>
      <c r="E396" s="130">
        <v>125</v>
      </c>
      <c r="F396" s="130">
        <v>0</v>
      </c>
      <c r="G396" s="130">
        <v>0</v>
      </c>
      <c r="H396" s="130">
        <v>0</v>
      </c>
      <c r="I396" s="130">
        <v>125</v>
      </c>
    </row>
    <row r="397" spans="1:9">
      <c r="A397" s="139" t="s">
        <v>532</v>
      </c>
      <c r="B397" s="130">
        <v>5</v>
      </c>
      <c r="C397" s="130">
        <v>2</v>
      </c>
      <c r="D397" s="130">
        <v>0</v>
      </c>
      <c r="E397" s="130">
        <v>125</v>
      </c>
      <c r="F397" s="130">
        <v>0</v>
      </c>
      <c r="G397" s="130">
        <v>0</v>
      </c>
      <c r="H397" s="130">
        <v>0</v>
      </c>
      <c r="I397" s="130">
        <v>125</v>
      </c>
    </row>
    <row r="398" spans="1:9">
      <c r="A398" s="139" t="s">
        <v>451</v>
      </c>
      <c r="B398" s="130"/>
      <c r="C398" s="130"/>
      <c r="D398" s="130"/>
      <c r="E398" s="130"/>
      <c r="F398" s="130"/>
      <c r="G398" s="130"/>
      <c r="H398" s="130"/>
      <c r="I398" s="130"/>
    </row>
    <row r="399" spans="1:9">
      <c r="A399" s="140" t="s">
        <v>14</v>
      </c>
      <c r="B399" s="130">
        <v>1</v>
      </c>
      <c r="C399" s="130">
        <v>2</v>
      </c>
      <c r="D399" s="130">
        <v>0</v>
      </c>
      <c r="E399" s="130">
        <v>25</v>
      </c>
      <c r="F399" s="130">
        <v>0</v>
      </c>
      <c r="G399" s="130">
        <v>0</v>
      </c>
      <c r="H399" s="130">
        <v>0</v>
      </c>
      <c r="I399" s="130">
        <v>25</v>
      </c>
    </row>
    <row r="400" spans="1:9">
      <c r="A400" s="139" t="s">
        <v>533</v>
      </c>
      <c r="B400" s="130">
        <v>1</v>
      </c>
      <c r="C400" s="130">
        <v>2</v>
      </c>
      <c r="D400" s="130">
        <v>0</v>
      </c>
      <c r="E400" s="130">
        <v>25</v>
      </c>
      <c r="F400" s="130">
        <v>0</v>
      </c>
      <c r="G400" s="130">
        <v>0</v>
      </c>
      <c r="H400" s="130">
        <v>0</v>
      </c>
      <c r="I400" s="130">
        <v>25</v>
      </c>
    </row>
    <row r="401" spans="1:9">
      <c r="A401" s="139" t="s">
        <v>456</v>
      </c>
      <c r="B401" s="130"/>
      <c r="C401" s="130"/>
      <c r="D401" s="130"/>
      <c r="E401" s="130"/>
      <c r="F401" s="130"/>
      <c r="G401" s="130"/>
      <c r="H401" s="130"/>
      <c r="I401" s="130"/>
    </row>
    <row r="402" spans="1:9">
      <c r="A402" s="140" t="s">
        <v>14</v>
      </c>
      <c r="B402" s="130">
        <v>1</v>
      </c>
      <c r="C402" s="130">
        <v>2</v>
      </c>
      <c r="D402" s="130">
        <v>0</v>
      </c>
      <c r="E402" s="130">
        <v>25</v>
      </c>
      <c r="F402" s="130">
        <v>0</v>
      </c>
      <c r="G402" s="130">
        <v>0</v>
      </c>
      <c r="H402" s="130">
        <v>0</v>
      </c>
      <c r="I402" s="130">
        <v>25</v>
      </c>
    </row>
    <row r="403" spans="1:9">
      <c r="A403" s="139" t="s">
        <v>534</v>
      </c>
      <c r="B403" s="130">
        <v>1</v>
      </c>
      <c r="C403" s="130">
        <v>2</v>
      </c>
      <c r="D403" s="130">
        <v>0</v>
      </c>
      <c r="E403" s="130">
        <v>25</v>
      </c>
      <c r="F403" s="130">
        <v>0</v>
      </c>
      <c r="G403" s="130">
        <v>0</v>
      </c>
      <c r="H403" s="130">
        <v>0</v>
      </c>
      <c r="I403" s="130">
        <v>25</v>
      </c>
    </row>
    <row r="404" spans="1:9">
      <c r="A404" s="149" t="s">
        <v>535</v>
      </c>
      <c r="B404" s="130">
        <v>121</v>
      </c>
      <c r="C404" s="130">
        <v>9.49586776859504</v>
      </c>
      <c r="D404" s="130">
        <v>0</v>
      </c>
      <c r="E404" s="130">
        <v>700</v>
      </c>
      <c r="F404" s="130">
        <v>205</v>
      </c>
      <c r="G404" s="130">
        <v>0</v>
      </c>
      <c r="H404" s="130">
        <v>0</v>
      </c>
      <c r="I404" s="130">
        <v>905</v>
      </c>
    </row>
    <row r="405" spans="1:9">
      <c r="A405" s="143" t="s">
        <v>52</v>
      </c>
      <c r="B405" s="130"/>
      <c r="C405" s="130"/>
      <c r="D405" s="130"/>
      <c r="E405" s="130"/>
      <c r="F405" s="130"/>
      <c r="G405" s="130"/>
      <c r="H405" s="130"/>
      <c r="I405" s="130"/>
    </row>
    <row r="406" spans="1:9">
      <c r="A406" s="139" t="s">
        <v>339</v>
      </c>
      <c r="B406" s="130"/>
      <c r="C406" s="130"/>
      <c r="D406" s="130"/>
      <c r="E406" s="130"/>
      <c r="F406" s="130"/>
      <c r="G406" s="130"/>
      <c r="H406" s="130"/>
      <c r="I406" s="130"/>
    </row>
    <row r="407" spans="1:9">
      <c r="A407" s="140" t="s">
        <v>1</v>
      </c>
      <c r="B407" s="130">
        <v>65</v>
      </c>
      <c r="C407" s="130">
        <v>8.5538461538461537</v>
      </c>
      <c r="D407" s="130">
        <v>0</v>
      </c>
      <c r="E407" s="130">
        <v>0</v>
      </c>
      <c r="F407" s="130">
        <v>0</v>
      </c>
      <c r="G407" s="130">
        <v>0</v>
      </c>
      <c r="H407" s="130">
        <v>0</v>
      </c>
      <c r="I407" s="130">
        <v>0</v>
      </c>
    </row>
    <row r="408" spans="1:9">
      <c r="A408" s="140" t="s">
        <v>118</v>
      </c>
      <c r="B408" s="130">
        <v>4</v>
      </c>
      <c r="C408" s="130">
        <v>15.75</v>
      </c>
      <c r="D408" s="130">
        <v>0</v>
      </c>
      <c r="E408" s="130">
        <v>0</v>
      </c>
      <c r="F408" s="130">
        <v>0</v>
      </c>
      <c r="G408" s="130">
        <v>0</v>
      </c>
      <c r="H408" s="130">
        <v>0</v>
      </c>
      <c r="I408" s="130">
        <v>0</v>
      </c>
    </row>
    <row r="409" spans="1:9">
      <c r="A409" s="139" t="s">
        <v>642</v>
      </c>
      <c r="B409" s="130">
        <v>69</v>
      </c>
      <c r="C409" s="130">
        <v>8.9710144927536231</v>
      </c>
      <c r="D409" s="130">
        <v>0</v>
      </c>
      <c r="E409" s="130">
        <v>0</v>
      </c>
      <c r="F409" s="130">
        <v>0</v>
      </c>
      <c r="G409" s="130">
        <v>0</v>
      </c>
      <c r="H409" s="130">
        <v>0</v>
      </c>
      <c r="I409" s="130">
        <v>0</v>
      </c>
    </row>
    <row r="410" spans="1:9">
      <c r="A410" s="139" t="s">
        <v>422</v>
      </c>
      <c r="B410" s="130"/>
      <c r="C410" s="130"/>
      <c r="D410" s="130"/>
      <c r="E410" s="130"/>
      <c r="F410" s="130"/>
      <c r="G410" s="130"/>
      <c r="H410" s="130"/>
      <c r="I410" s="130"/>
    </row>
    <row r="411" spans="1:9">
      <c r="A411" s="140" t="s">
        <v>1</v>
      </c>
      <c r="B411" s="130">
        <v>21</v>
      </c>
      <c r="C411" s="130">
        <v>8</v>
      </c>
      <c r="D411" s="130">
        <v>0</v>
      </c>
      <c r="E411" s="130">
        <v>0</v>
      </c>
      <c r="F411" s="130">
        <v>0</v>
      </c>
      <c r="G411" s="130">
        <v>0</v>
      </c>
      <c r="H411" s="130">
        <v>0</v>
      </c>
      <c r="I411" s="130">
        <v>0</v>
      </c>
    </row>
    <row r="412" spans="1:9">
      <c r="A412" s="139" t="s">
        <v>643</v>
      </c>
      <c r="B412" s="130">
        <v>21</v>
      </c>
      <c r="C412" s="130">
        <v>8</v>
      </c>
      <c r="D412" s="130">
        <v>0</v>
      </c>
      <c r="E412" s="130">
        <v>0</v>
      </c>
      <c r="F412" s="130">
        <v>0</v>
      </c>
      <c r="G412" s="130">
        <v>0</v>
      </c>
      <c r="H412" s="130">
        <v>0</v>
      </c>
      <c r="I412" s="130">
        <v>0</v>
      </c>
    </row>
    <row r="413" spans="1:9">
      <c r="A413" s="139" t="s">
        <v>161</v>
      </c>
      <c r="B413" s="130"/>
      <c r="C413" s="130"/>
      <c r="D413" s="130"/>
      <c r="E413" s="130"/>
      <c r="F413" s="130"/>
      <c r="G413" s="130"/>
      <c r="H413" s="130"/>
      <c r="I413" s="130"/>
    </row>
    <row r="414" spans="1:9">
      <c r="A414" s="140" t="s">
        <v>1</v>
      </c>
      <c r="B414" s="130">
        <v>93</v>
      </c>
      <c r="C414" s="130">
        <v>9.849462365591398</v>
      </c>
      <c r="D414" s="130">
        <v>0</v>
      </c>
      <c r="E414" s="130">
        <v>0</v>
      </c>
      <c r="F414" s="130">
        <v>0</v>
      </c>
      <c r="G414" s="130">
        <v>0</v>
      </c>
      <c r="H414" s="130">
        <v>0</v>
      </c>
      <c r="I414" s="130">
        <v>0</v>
      </c>
    </row>
    <row r="415" spans="1:9">
      <c r="A415" s="140" t="s">
        <v>118</v>
      </c>
      <c r="B415" s="130">
        <v>4</v>
      </c>
      <c r="C415" s="130">
        <v>17.5</v>
      </c>
      <c r="D415" s="130">
        <v>0</v>
      </c>
      <c r="E415" s="130">
        <v>0</v>
      </c>
      <c r="F415" s="130">
        <v>0</v>
      </c>
      <c r="G415" s="130">
        <v>0</v>
      </c>
      <c r="H415" s="130">
        <v>0</v>
      </c>
      <c r="I415" s="130">
        <v>0</v>
      </c>
    </row>
    <row r="416" spans="1:9">
      <c r="A416" s="139" t="s">
        <v>644</v>
      </c>
      <c r="B416" s="130">
        <v>97</v>
      </c>
      <c r="C416" s="130">
        <v>10.164948453608247</v>
      </c>
      <c r="D416" s="130">
        <v>0</v>
      </c>
      <c r="E416" s="130">
        <v>0</v>
      </c>
      <c r="F416" s="130">
        <v>0</v>
      </c>
      <c r="G416" s="130">
        <v>0</v>
      </c>
      <c r="H416" s="130">
        <v>0</v>
      </c>
      <c r="I416" s="130">
        <v>0</v>
      </c>
    </row>
    <row r="417" spans="1:9">
      <c r="A417" s="139" t="s">
        <v>464</v>
      </c>
      <c r="B417" s="130"/>
      <c r="C417" s="130"/>
      <c r="D417" s="130"/>
      <c r="E417" s="130"/>
      <c r="F417" s="130"/>
      <c r="G417" s="130"/>
      <c r="H417" s="130"/>
      <c r="I417" s="130"/>
    </row>
    <row r="418" spans="1:9">
      <c r="A418" s="140" t="s">
        <v>1</v>
      </c>
      <c r="B418" s="130">
        <v>24</v>
      </c>
      <c r="C418" s="130">
        <v>8.1666666666666661</v>
      </c>
      <c r="D418" s="130">
        <v>0</v>
      </c>
      <c r="E418" s="130">
        <v>0</v>
      </c>
      <c r="F418" s="130">
        <v>0</v>
      </c>
      <c r="G418" s="130">
        <v>0</v>
      </c>
      <c r="H418" s="130">
        <v>0</v>
      </c>
      <c r="I418" s="130">
        <v>0</v>
      </c>
    </row>
    <row r="419" spans="1:9">
      <c r="A419" s="140" t="s">
        <v>14</v>
      </c>
      <c r="B419" s="130">
        <v>1</v>
      </c>
      <c r="C419" s="130">
        <v>3</v>
      </c>
      <c r="D419" s="130">
        <v>0</v>
      </c>
      <c r="E419" s="130">
        <v>0</v>
      </c>
      <c r="F419" s="130">
        <v>50</v>
      </c>
      <c r="G419" s="130">
        <v>0</v>
      </c>
      <c r="H419" s="130">
        <v>0</v>
      </c>
      <c r="I419" s="130">
        <v>50</v>
      </c>
    </row>
    <row r="420" spans="1:9">
      <c r="A420" s="139" t="s">
        <v>536</v>
      </c>
      <c r="B420" s="130">
        <v>25</v>
      </c>
      <c r="C420" s="130">
        <v>7.96</v>
      </c>
      <c r="D420" s="130">
        <v>0</v>
      </c>
      <c r="E420" s="130">
        <v>0</v>
      </c>
      <c r="F420" s="130">
        <v>50</v>
      </c>
      <c r="G420" s="130">
        <v>0</v>
      </c>
      <c r="H420" s="130">
        <v>0</v>
      </c>
      <c r="I420" s="130">
        <v>50</v>
      </c>
    </row>
    <row r="421" spans="1:9">
      <c r="A421" s="139" t="s">
        <v>427</v>
      </c>
      <c r="B421" s="130"/>
      <c r="C421" s="130"/>
      <c r="D421" s="130"/>
      <c r="E421" s="130"/>
      <c r="F421" s="130"/>
      <c r="G421" s="130"/>
      <c r="H421" s="130"/>
      <c r="I421" s="130"/>
    </row>
    <row r="422" spans="1:9">
      <c r="A422" s="140" t="s">
        <v>1</v>
      </c>
      <c r="B422" s="130">
        <v>1</v>
      </c>
      <c r="C422" s="130">
        <v>10</v>
      </c>
      <c r="D422" s="130">
        <v>0</v>
      </c>
      <c r="E422" s="130">
        <v>0</v>
      </c>
      <c r="F422" s="130">
        <v>0</v>
      </c>
      <c r="G422" s="130">
        <v>0</v>
      </c>
      <c r="H422" s="130">
        <v>0</v>
      </c>
      <c r="I422" s="130">
        <v>0</v>
      </c>
    </row>
    <row r="423" spans="1:9">
      <c r="A423" s="140" t="s">
        <v>14</v>
      </c>
      <c r="B423" s="130">
        <v>1</v>
      </c>
      <c r="C423" s="130">
        <v>2</v>
      </c>
      <c r="D423" s="130">
        <v>0</v>
      </c>
      <c r="E423" s="130">
        <v>150</v>
      </c>
      <c r="F423" s="130">
        <v>0</v>
      </c>
      <c r="G423" s="130">
        <v>0</v>
      </c>
      <c r="H423" s="130">
        <v>0</v>
      </c>
      <c r="I423" s="130">
        <v>150</v>
      </c>
    </row>
    <row r="424" spans="1:9">
      <c r="A424" s="139" t="s">
        <v>537</v>
      </c>
      <c r="B424" s="130">
        <v>2</v>
      </c>
      <c r="C424" s="130">
        <v>6</v>
      </c>
      <c r="D424" s="130">
        <v>0</v>
      </c>
      <c r="E424" s="130">
        <v>150</v>
      </c>
      <c r="F424" s="130">
        <v>0</v>
      </c>
      <c r="G424" s="130">
        <v>0</v>
      </c>
      <c r="H424" s="130">
        <v>0</v>
      </c>
      <c r="I424" s="130">
        <v>150</v>
      </c>
    </row>
    <row r="425" spans="1:9">
      <c r="A425" s="139" t="s">
        <v>452</v>
      </c>
      <c r="B425" s="130"/>
      <c r="C425" s="130"/>
      <c r="D425" s="130"/>
      <c r="E425" s="130"/>
      <c r="F425" s="130"/>
      <c r="G425" s="130"/>
      <c r="H425" s="130"/>
      <c r="I425" s="130"/>
    </row>
    <row r="426" spans="1:9">
      <c r="A426" s="140" t="s">
        <v>1</v>
      </c>
      <c r="B426" s="130">
        <v>1</v>
      </c>
      <c r="C426" s="130">
        <v>8</v>
      </c>
      <c r="D426" s="130">
        <v>0</v>
      </c>
      <c r="E426" s="130">
        <v>0</v>
      </c>
      <c r="F426" s="130">
        <v>0</v>
      </c>
      <c r="G426" s="130">
        <v>0</v>
      </c>
      <c r="H426" s="130">
        <v>0</v>
      </c>
      <c r="I426" s="130">
        <v>0</v>
      </c>
    </row>
    <row r="427" spans="1:9">
      <c r="A427" s="139" t="s">
        <v>645</v>
      </c>
      <c r="B427" s="130">
        <v>1</v>
      </c>
      <c r="C427" s="130">
        <v>8</v>
      </c>
      <c r="D427" s="130">
        <v>0</v>
      </c>
      <c r="E427" s="130">
        <v>0</v>
      </c>
      <c r="F427" s="130">
        <v>0</v>
      </c>
      <c r="G427" s="130">
        <v>0</v>
      </c>
      <c r="H427" s="130">
        <v>0</v>
      </c>
      <c r="I427" s="130">
        <v>0</v>
      </c>
    </row>
    <row r="428" spans="1:9">
      <c r="A428" s="139" t="s">
        <v>458</v>
      </c>
      <c r="B428" s="130"/>
      <c r="C428" s="130"/>
      <c r="D428" s="130"/>
      <c r="E428" s="130"/>
      <c r="F428" s="130"/>
      <c r="G428" s="130"/>
      <c r="H428" s="130"/>
      <c r="I428" s="130"/>
    </row>
    <row r="429" spans="1:9">
      <c r="A429" s="140" t="s">
        <v>1</v>
      </c>
      <c r="B429" s="130">
        <v>1</v>
      </c>
      <c r="C429" s="130">
        <v>8</v>
      </c>
      <c r="D429" s="130">
        <v>0</v>
      </c>
      <c r="E429" s="130">
        <v>0</v>
      </c>
      <c r="F429" s="130">
        <v>0</v>
      </c>
      <c r="G429" s="130">
        <v>0</v>
      </c>
      <c r="H429" s="130">
        <v>0</v>
      </c>
      <c r="I429" s="130">
        <v>0</v>
      </c>
    </row>
    <row r="430" spans="1:9">
      <c r="A430" s="139" t="s">
        <v>646</v>
      </c>
      <c r="B430" s="130">
        <v>1</v>
      </c>
      <c r="C430" s="130">
        <v>8</v>
      </c>
      <c r="D430" s="130">
        <v>0</v>
      </c>
      <c r="E430" s="130">
        <v>0</v>
      </c>
      <c r="F430" s="130">
        <v>0</v>
      </c>
      <c r="G430" s="130">
        <v>0</v>
      </c>
      <c r="H430" s="130">
        <v>0</v>
      </c>
      <c r="I430" s="130">
        <v>0</v>
      </c>
    </row>
    <row r="431" spans="1:9">
      <c r="A431" s="139" t="s">
        <v>460</v>
      </c>
      <c r="B431" s="130"/>
      <c r="C431" s="130"/>
      <c r="D431" s="130"/>
      <c r="E431" s="130"/>
      <c r="F431" s="130"/>
      <c r="G431" s="130"/>
      <c r="H431" s="130"/>
      <c r="I431" s="130"/>
    </row>
    <row r="432" spans="1:9">
      <c r="A432" s="140" t="s">
        <v>1</v>
      </c>
      <c r="B432" s="130">
        <v>1</v>
      </c>
      <c r="C432" s="130">
        <v>8</v>
      </c>
      <c r="D432" s="130">
        <v>0</v>
      </c>
      <c r="E432" s="130">
        <v>0</v>
      </c>
      <c r="F432" s="130">
        <v>0</v>
      </c>
      <c r="G432" s="130">
        <v>0</v>
      </c>
      <c r="H432" s="130">
        <v>0</v>
      </c>
      <c r="I432" s="130">
        <v>0</v>
      </c>
    </row>
    <row r="433" spans="1:9">
      <c r="A433" s="139" t="s">
        <v>647</v>
      </c>
      <c r="B433" s="130">
        <v>1</v>
      </c>
      <c r="C433" s="130">
        <v>8</v>
      </c>
      <c r="D433" s="130">
        <v>0</v>
      </c>
      <c r="E433" s="130">
        <v>0</v>
      </c>
      <c r="F433" s="130">
        <v>0</v>
      </c>
      <c r="G433" s="130">
        <v>0</v>
      </c>
      <c r="H433" s="130">
        <v>0</v>
      </c>
      <c r="I433" s="130">
        <v>0</v>
      </c>
    </row>
    <row r="434" spans="1:9">
      <c r="A434" s="139" t="s">
        <v>461</v>
      </c>
      <c r="B434" s="130"/>
      <c r="C434" s="130"/>
      <c r="D434" s="130"/>
      <c r="E434" s="130"/>
      <c r="F434" s="130"/>
      <c r="G434" s="130"/>
      <c r="H434" s="130"/>
      <c r="I434" s="130"/>
    </row>
    <row r="435" spans="1:9">
      <c r="A435" s="140" t="s">
        <v>1</v>
      </c>
      <c r="B435" s="130">
        <v>3</v>
      </c>
      <c r="C435" s="130">
        <v>8</v>
      </c>
      <c r="D435" s="130">
        <v>0</v>
      </c>
      <c r="E435" s="130">
        <v>0</v>
      </c>
      <c r="F435" s="130">
        <v>0</v>
      </c>
      <c r="G435" s="130">
        <v>0</v>
      </c>
      <c r="H435" s="130">
        <v>0</v>
      </c>
      <c r="I435" s="130">
        <v>0</v>
      </c>
    </row>
    <row r="436" spans="1:9">
      <c r="A436" s="139" t="s">
        <v>510</v>
      </c>
      <c r="B436" s="130">
        <v>3</v>
      </c>
      <c r="C436" s="130">
        <v>8</v>
      </c>
      <c r="D436" s="130">
        <v>0</v>
      </c>
      <c r="E436" s="130">
        <v>0</v>
      </c>
      <c r="F436" s="130">
        <v>0</v>
      </c>
      <c r="G436" s="130">
        <v>0</v>
      </c>
      <c r="H436" s="130">
        <v>0</v>
      </c>
      <c r="I436" s="130">
        <v>0</v>
      </c>
    </row>
    <row r="437" spans="1:9">
      <c r="A437" s="139" t="s">
        <v>478</v>
      </c>
      <c r="B437" s="130"/>
      <c r="C437" s="130"/>
      <c r="D437" s="130"/>
      <c r="E437" s="130"/>
      <c r="F437" s="130"/>
      <c r="G437" s="130"/>
      <c r="H437" s="130"/>
      <c r="I437" s="130"/>
    </row>
    <row r="438" spans="1:9">
      <c r="A438" s="140" t="s">
        <v>1</v>
      </c>
      <c r="B438" s="130">
        <v>2</v>
      </c>
      <c r="C438" s="130">
        <v>12</v>
      </c>
      <c r="D438" s="130">
        <v>0</v>
      </c>
      <c r="E438" s="130">
        <v>0</v>
      </c>
      <c r="F438" s="130">
        <v>0</v>
      </c>
      <c r="G438" s="130">
        <v>0</v>
      </c>
      <c r="H438" s="130">
        <v>0</v>
      </c>
      <c r="I438" s="130">
        <v>0</v>
      </c>
    </row>
    <row r="439" spans="1:9">
      <c r="A439" s="139" t="s">
        <v>648</v>
      </c>
      <c r="B439" s="130">
        <v>2</v>
      </c>
      <c r="C439" s="130">
        <v>12</v>
      </c>
      <c r="D439" s="130">
        <v>0</v>
      </c>
      <c r="E439" s="130">
        <v>0</v>
      </c>
      <c r="F439" s="130">
        <v>0</v>
      </c>
      <c r="G439" s="130">
        <v>0</v>
      </c>
      <c r="H439" s="130">
        <v>0</v>
      </c>
      <c r="I439" s="130">
        <v>0</v>
      </c>
    </row>
    <row r="440" spans="1:9">
      <c r="A440" s="149" t="s">
        <v>538</v>
      </c>
      <c r="B440" s="130">
        <v>222</v>
      </c>
      <c r="C440" s="130">
        <v>9.26126126126126</v>
      </c>
      <c r="D440" s="130">
        <v>0</v>
      </c>
      <c r="E440" s="130">
        <v>150</v>
      </c>
      <c r="F440" s="130">
        <v>50</v>
      </c>
      <c r="G440" s="130">
        <v>0</v>
      </c>
      <c r="H440" s="130">
        <v>0</v>
      </c>
      <c r="I440" s="130">
        <v>200</v>
      </c>
    </row>
    <row r="441" spans="1:9">
      <c r="A441" s="143" t="s">
        <v>317</v>
      </c>
      <c r="B441" s="130"/>
      <c r="C441" s="130"/>
      <c r="D441" s="130"/>
      <c r="E441" s="130"/>
      <c r="F441" s="130"/>
      <c r="G441" s="130"/>
      <c r="H441" s="130"/>
      <c r="I441" s="130"/>
    </row>
    <row r="442" spans="1:9">
      <c r="A442" s="129" t="s">
        <v>318</v>
      </c>
      <c r="B442" s="130"/>
      <c r="C442" s="130"/>
      <c r="D442" s="130"/>
      <c r="E442" s="130"/>
      <c r="F442" s="130"/>
      <c r="G442" s="130"/>
      <c r="H442" s="130"/>
      <c r="I442" s="130"/>
    </row>
    <row r="443" spans="1:9">
      <c r="A443" s="138" t="s">
        <v>1</v>
      </c>
      <c r="B443" s="130">
        <v>1</v>
      </c>
      <c r="C443" s="130" t="e">
        <v>#DIV/0!</v>
      </c>
      <c r="D443" s="130">
        <v>0</v>
      </c>
      <c r="E443" s="130">
        <v>0</v>
      </c>
      <c r="F443" s="130">
        <v>0</v>
      </c>
      <c r="G443" s="130">
        <v>0</v>
      </c>
      <c r="H443" s="130">
        <v>0</v>
      </c>
      <c r="I443" s="130">
        <v>0</v>
      </c>
    </row>
    <row r="444" spans="1:9">
      <c r="A444" s="129" t="s">
        <v>649</v>
      </c>
      <c r="B444" s="130">
        <v>1</v>
      </c>
      <c r="C444" s="130" t="e">
        <v>#DIV/0!</v>
      </c>
      <c r="D444" s="130">
        <v>0</v>
      </c>
      <c r="E444" s="130">
        <v>0</v>
      </c>
      <c r="F444" s="130">
        <v>0</v>
      </c>
      <c r="G444" s="130">
        <v>0</v>
      </c>
      <c r="H444" s="130">
        <v>0</v>
      </c>
      <c r="I444" s="130">
        <v>0</v>
      </c>
    </row>
    <row r="445" spans="1:9">
      <c r="A445" s="128" t="s">
        <v>650</v>
      </c>
      <c r="B445" s="130">
        <v>1</v>
      </c>
      <c r="C445" s="130" t="e">
        <v>#DIV/0!</v>
      </c>
      <c r="D445" s="130">
        <v>0</v>
      </c>
      <c r="E445" s="130">
        <v>0</v>
      </c>
      <c r="F445" s="130">
        <v>0</v>
      </c>
      <c r="G445" s="130">
        <v>0</v>
      </c>
      <c r="H445" s="130">
        <v>0</v>
      </c>
      <c r="I445" s="130">
        <v>0</v>
      </c>
    </row>
    <row r="446" spans="1:9">
      <c r="A446" s="143" t="s">
        <v>296</v>
      </c>
      <c r="B446" s="130"/>
      <c r="C446" s="130"/>
      <c r="D446" s="130"/>
      <c r="E446" s="130"/>
      <c r="F446" s="130"/>
      <c r="G446" s="130"/>
      <c r="H446" s="130"/>
      <c r="I446" s="130"/>
    </row>
    <row r="447" spans="1:9">
      <c r="A447" s="129" t="s">
        <v>297</v>
      </c>
      <c r="B447" s="130"/>
      <c r="C447" s="130"/>
      <c r="D447" s="130"/>
      <c r="E447" s="130"/>
      <c r="F447" s="130"/>
      <c r="G447" s="130"/>
      <c r="H447" s="130"/>
      <c r="I447" s="130"/>
    </row>
    <row r="448" spans="1:9">
      <c r="A448" s="138" t="s">
        <v>1</v>
      </c>
      <c r="B448" s="130">
        <v>2</v>
      </c>
      <c r="C448" s="130" t="e">
        <v>#DIV/0!</v>
      </c>
      <c r="D448" s="130">
        <v>0</v>
      </c>
      <c r="E448" s="130">
        <v>0</v>
      </c>
      <c r="F448" s="130">
        <v>0</v>
      </c>
      <c r="G448" s="130">
        <v>0</v>
      </c>
      <c r="H448" s="130">
        <v>0</v>
      </c>
      <c r="I448" s="130">
        <v>0</v>
      </c>
    </row>
    <row r="449" spans="1:9">
      <c r="A449" s="129" t="s">
        <v>651</v>
      </c>
      <c r="B449" s="130">
        <v>2</v>
      </c>
      <c r="C449" s="130" t="e">
        <v>#DIV/0!</v>
      </c>
      <c r="D449" s="130">
        <v>0</v>
      </c>
      <c r="E449" s="130">
        <v>0</v>
      </c>
      <c r="F449" s="130">
        <v>0</v>
      </c>
      <c r="G449" s="130">
        <v>0</v>
      </c>
      <c r="H449" s="130">
        <v>0</v>
      </c>
      <c r="I449" s="130">
        <v>0</v>
      </c>
    </row>
    <row r="450" spans="1:9">
      <c r="A450" s="129" t="s">
        <v>299</v>
      </c>
      <c r="B450" s="130"/>
      <c r="C450" s="130"/>
      <c r="D450" s="130"/>
      <c r="E450" s="130"/>
      <c r="F450" s="130"/>
      <c r="G450" s="130"/>
      <c r="H450" s="130"/>
      <c r="I450" s="130"/>
    </row>
    <row r="451" spans="1:9">
      <c r="A451" s="138" t="s">
        <v>1</v>
      </c>
      <c r="B451" s="130">
        <v>3</v>
      </c>
      <c r="C451" s="130" t="e">
        <v>#DIV/0!</v>
      </c>
      <c r="D451" s="130">
        <v>0</v>
      </c>
      <c r="E451" s="130">
        <v>0</v>
      </c>
      <c r="F451" s="130">
        <v>0</v>
      </c>
      <c r="G451" s="130">
        <v>0</v>
      </c>
      <c r="H451" s="130">
        <v>0</v>
      </c>
      <c r="I451" s="130">
        <v>0</v>
      </c>
    </row>
    <row r="452" spans="1:9">
      <c r="A452" s="129" t="s">
        <v>652</v>
      </c>
      <c r="B452" s="130">
        <v>3</v>
      </c>
      <c r="C452" s="130" t="e">
        <v>#DIV/0!</v>
      </c>
      <c r="D452" s="130">
        <v>0</v>
      </c>
      <c r="E452" s="130">
        <v>0</v>
      </c>
      <c r="F452" s="130">
        <v>0</v>
      </c>
      <c r="G452" s="130">
        <v>0</v>
      </c>
      <c r="H452" s="130">
        <v>0</v>
      </c>
      <c r="I452" s="130">
        <v>0</v>
      </c>
    </row>
    <row r="453" spans="1:9">
      <c r="A453" s="129" t="s">
        <v>298</v>
      </c>
      <c r="B453" s="130"/>
      <c r="C453" s="130"/>
      <c r="D453" s="130"/>
      <c r="E453" s="130"/>
      <c r="F453" s="130"/>
      <c r="G453" s="130"/>
      <c r="H453" s="130"/>
      <c r="I453" s="130"/>
    </row>
    <row r="454" spans="1:9">
      <c r="A454" s="138" t="s">
        <v>1</v>
      </c>
      <c r="B454" s="130">
        <v>2</v>
      </c>
      <c r="C454" s="130" t="e">
        <v>#DIV/0!</v>
      </c>
      <c r="D454" s="130">
        <v>0</v>
      </c>
      <c r="E454" s="130">
        <v>0</v>
      </c>
      <c r="F454" s="130">
        <v>0</v>
      </c>
      <c r="G454" s="130">
        <v>0</v>
      </c>
      <c r="H454" s="130">
        <v>0</v>
      </c>
      <c r="I454" s="130">
        <v>0</v>
      </c>
    </row>
    <row r="455" spans="1:9">
      <c r="A455" s="129" t="s">
        <v>653</v>
      </c>
      <c r="B455" s="130">
        <v>2</v>
      </c>
      <c r="C455" s="130" t="e">
        <v>#DIV/0!</v>
      </c>
      <c r="D455" s="130">
        <v>0</v>
      </c>
      <c r="E455" s="130">
        <v>0</v>
      </c>
      <c r="F455" s="130">
        <v>0</v>
      </c>
      <c r="G455" s="130">
        <v>0</v>
      </c>
      <c r="H455" s="130">
        <v>0</v>
      </c>
      <c r="I455" s="130">
        <v>0</v>
      </c>
    </row>
    <row r="456" spans="1:9">
      <c r="A456" s="128" t="s">
        <v>654</v>
      </c>
      <c r="B456" s="130">
        <v>7</v>
      </c>
      <c r="C456" s="130" t="e">
        <v>#DIV/0!</v>
      </c>
      <c r="D456" s="130">
        <v>0</v>
      </c>
      <c r="E456" s="130">
        <v>0</v>
      </c>
      <c r="F456" s="130">
        <v>0</v>
      </c>
      <c r="G456" s="130">
        <v>0</v>
      </c>
      <c r="H456" s="130">
        <v>0</v>
      </c>
      <c r="I456" s="130">
        <v>0</v>
      </c>
    </row>
    <row r="457" spans="1:9">
      <c r="A457" s="143" t="s">
        <v>279</v>
      </c>
      <c r="B457" s="130"/>
      <c r="C457" s="130"/>
      <c r="D457" s="130"/>
      <c r="E457" s="130"/>
      <c r="F457" s="130"/>
      <c r="G457" s="130"/>
      <c r="H457" s="130"/>
      <c r="I457" s="130"/>
    </row>
    <row r="458" spans="1:9">
      <c r="A458" s="129" t="s">
        <v>282</v>
      </c>
      <c r="B458" s="130"/>
      <c r="C458" s="130"/>
      <c r="D458" s="130"/>
      <c r="E458" s="130"/>
      <c r="F458" s="130"/>
      <c r="G458" s="130"/>
      <c r="H458" s="130"/>
      <c r="I458" s="130"/>
    </row>
    <row r="459" spans="1:9">
      <c r="A459" s="138" t="s">
        <v>1</v>
      </c>
      <c r="B459" s="130">
        <v>1</v>
      </c>
      <c r="C459" s="130" t="e">
        <v>#DIV/0!</v>
      </c>
      <c r="D459" s="130">
        <v>0</v>
      </c>
      <c r="E459" s="130">
        <v>0</v>
      </c>
      <c r="F459" s="130">
        <v>0</v>
      </c>
      <c r="G459" s="130">
        <v>0</v>
      </c>
      <c r="H459" s="130">
        <v>0</v>
      </c>
      <c r="I459" s="130">
        <v>0</v>
      </c>
    </row>
    <row r="460" spans="1:9">
      <c r="A460" s="129" t="s">
        <v>655</v>
      </c>
      <c r="B460" s="130">
        <v>1</v>
      </c>
      <c r="C460" s="130" t="e">
        <v>#DIV/0!</v>
      </c>
      <c r="D460" s="130">
        <v>0</v>
      </c>
      <c r="E460" s="130">
        <v>0</v>
      </c>
      <c r="F460" s="130">
        <v>0</v>
      </c>
      <c r="G460" s="130">
        <v>0</v>
      </c>
      <c r="H460" s="130">
        <v>0</v>
      </c>
      <c r="I460" s="130">
        <v>0</v>
      </c>
    </row>
    <row r="461" spans="1:9">
      <c r="A461" s="129" t="s">
        <v>283</v>
      </c>
      <c r="B461" s="130"/>
      <c r="C461" s="130"/>
      <c r="D461" s="130"/>
      <c r="E461" s="130"/>
      <c r="F461" s="130"/>
      <c r="G461" s="130"/>
      <c r="H461" s="130"/>
      <c r="I461" s="130"/>
    </row>
    <row r="462" spans="1:9">
      <c r="A462" s="138" t="s">
        <v>1</v>
      </c>
      <c r="B462" s="130">
        <v>1</v>
      </c>
      <c r="C462" s="130" t="e">
        <v>#DIV/0!</v>
      </c>
      <c r="D462" s="130">
        <v>0</v>
      </c>
      <c r="E462" s="130">
        <v>0</v>
      </c>
      <c r="F462" s="130">
        <v>0</v>
      </c>
      <c r="G462" s="130">
        <v>0</v>
      </c>
      <c r="H462" s="130">
        <v>0</v>
      </c>
      <c r="I462" s="130">
        <v>0</v>
      </c>
    </row>
    <row r="463" spans="1:9">
      <c r="A463" s="129" t="s">
        <v>656</v>
      </c>
      <c r="B463" s="130">
        <v>1</v>
      </c>
      <c r="C463" s="130" t="e">
        <v>#DIV/0!</v>
      </c>
      <c r="D463" s="130">
        <v>0</v>
      </c>
      <c r="E463" s="130">
        <v>0</v>
      </c>
      <c r="F463" s="130">
        <v>0</v>
      </c>
      <c r="G463" s="130">
        <v>0</v>
      </c>
      <c r="H463" s="130">
        <v>0</v>
      </c>
      <c r="I463" s="130">
        <v>0</v>
      </c>
    </row>
    <row r="464" spans="1:9">
      <c r="A464" s="129" t="s">
        <v>284</v>
      </c>
      <c r="B464" s="130"/>
      <c r="C464" s="130"/>
      <c r="D464" s="130"/>
      <c r="E464" s="130"/>
      <c r="F464" s="130"/>
      <c r="G464" s="130"/>
      <c r="H464" s="130"/>
      <c r="I464" s="130"/>
    </row>
    <row r="465" spans="1:9">
      <c r="A465" s="138" t="s">
        <v>1</v>
      </c>
      <c r="B465" s="130">
        <v>1</v>
      </c>
      <c r="C465" s="130" t="e">
        <v>#DIV/0!</v>
      </c>
      <c r="D465" s="130">
        <v>0</v>
      </c>
      <c r="E465" s="130">
        <v>0</v>
      </c>
      <c r="F465" s="130">
        <v>0</v>
      </c>
      <c r="G465" s="130">
        <v>0</v>
      </c>
      <c r="H465" s="130">
        <v>0</v>
      </c>
      <c r="I465" s="130">
        <v>0</v>
      </c>
    </row>
    <row r="466" spans="1:9">
      <c r="A466" s="129" t="s">
        <v>657</v>
      </c>
      <c r="B466" s="130">
        <v>1</v>
      </c>
      <c r="C466" s="130" t="e">
        <v>#DIV/0!</v>
      </c>
      <c r="D466" s="130">
        <v>0</v>
      </c>
      <c r="E466" s="130">
        <v>0</v>
      </c>
      <c r="F466" s="130">
        <v>0</v>
      </c>
      <c r="G466" s="130">
        <v>0</v>
      </c>
      <c r="H466" s="130">
        <v>0</v>
      </c>
      <c r="I466" s="130">
        <v>0</v>
      </c>
    </row>
    <row r="467" spans="1:9">
      <c r="A467" s="129" t="s">
        <v>285</v>
      </c>
      <c r="B467" s="130"/>
      <c r="C467" s="130"/>
      <c r="D467" s="130"/>
      <c r="E467" s="130"/>
      <c r="F467" s="130"/>
      <c r="G467" s="130"/>
      <c r="H467" s="130"/>
      <c r="I467" s="130"/>
    </row>
    <row r="468" spans="1:9">
      <c r="A468" s="138" t="s">
        <v>1</v>
      </c>
      <c r="B468" s="130">
        <v>1</v>
      </c>
      <c r="C468" s="130" t="e">
        <v>#DIV/0!</v>
      </c>
      <c r="D468" s="130">
        <v>0</v>
      </c>
      <c r="E468" s="130">
        <v>0</v>
      </c>
      <c r="F468" s="130">
        <v>0</v>
      </c>
      <c r="G468" s="130">
        <v>0</v>
      </c>
      <c r="H468" s="130">
        <v>0</v>
      </c>
      <c r="I468" s="130">
        <v>0</v>
      </c>
    </row>
    <row r="469" spans="1:9">
      <c r="A469" s="129" t="s">
        <v>658</v>
      </c>
      <c r="B469" s="130">
        <v>1</v>
      </c>
      <c r="C469" s="130" t="e">
        <v>#DIV/0!</v>
      </c>
      <c r="D469" s="130">
        <v>0</v>
      </c>
      <c r="E469" s="130">
        <v>0</v>
      </c>
      <c r="F469" s="130">
        <v>0</v>
      </c>
      <c r="G469" s="130">
        <v>0</v>
      </c>
      <c r="H469" s="130">
        <v>0</v>
      </c>
      <c r="I469" s="130">
        <v>0</v>
      </c>
    </row>
    <row r="470" spans="1:9">
      <c r="A470" s="129" t="s">
        <v>286</v>
      </c>
      <c r="B470" s="130"/>
      <c r="C470" s="130"/>
      <c r="D470" s="130"/>
      <c r="E470" s="130"/>
      <c r="F470" s="130"/>
      <c r="G470" s="130"/>
      <c r="H470" s="130"/>
      <c r="I470" s="130"/>
    </row>
    <row r="471" spans="1:9">
      <c r="A471" s="138" t="s">
        <v>1</v>
      </c>
      <c r="B471" s="130">
        <v>1</v>
      </c>
      <c r="C471" s="130" t="e">
        <v>#DIV/0!</v>
      </c>
      <c r="D471" s="130">
        <v>0</v>
      </c>
      <c r="E471" s="130">
        <v>0</v>
      </c>
      <c r="F471" s="130">
        <v>0</v>
      </c>
      <c r="G471" s="130">
        <v>0</v>
      </c>
      <c r="H471" s="130">
        <v>0</v>
      </c>
      <c r="I471" s="130">
        <v>0</v>
      </c>
    </row>
    <row r="472" spans="1:9">
      <c r="A472" s="129" t="s">
        <v>659</v>
      </c>
      <c r="B472" s="130">
        <v>1</v>
      </c>
      <c r="C472" s="130" t="e">
        <v>#DIV/0!</v>
      </c>
      <c r="D472" s="130">
        <v>0</v>
      </c>
      <c r="E472" s="130">
        <v>0</v>
      </c>
      <c r="F472" s="130">
        <v>0</v>
      </c>
      <c r="G472" s="130">
        <v>0</v>
      </c>
      <c r="H472" s="130">
        <v>0</v>
      </c>
      <c r="I472" s="130">
        <v>0</v>
      </c>
    </row>
    <row r="473" spans="1:9">
      <c r="A473" s="128" t="s">
        <v>660</v>
      </c>
      <c r="B473" s="130">
        <v>5</v>
      </c>
      <c r="C473" s="130" t="e">
        <v>#DIV/0!</v>
      </c>
      <c r="D473" s="130">
        <v>0</v>
      </c>
      <c r="E473" s="130">
        <v>0</v>
      </c>
      <c r="F473" s="130">
        <v>0</v>
      </c>
      <c r="G473" s="130">
        <v>0</v>
      </c>
      <c r="H473" s="130">
        <v>0</v>
      </c>
      <c r="I473" s="130">
        <v>0</v>
      </c>
    </row>
    <row r="474" spans="1:9">
      <c r="A474" s="143" t="s">
        <v>237</v>
      </c>
      <c r="B474" s="130"/>
      <c r="C474" s="130"/>
      <c r="D474" s="130"/>
      <c r="E474" s="130"/>
      <c r="F474" s="130"/>
      <c r="G474" s="130"/>
      <c r="H474" s="130"/>
      <c r="I474" s="130"/>
    </row>
    <row r="475" spans="1:9">
      <c r="A475" s="129" t="s">
        <v>238</v>
      </c>
      <c r="B475" s="130"/>
      <c r="C475" s="130"/>
      <c r="D475" s="130"/>
      <c r="E475" s="130"/>
      <c r="F475" s="130"/>
      <c r="G475" s="130"/>
      <c r="H475" s="130"/>
      <c r="I475" s="130"/>
    </row>
    <row r="476" spans="1:9">
      <c r="A476" s="138" t="s">
        <v>1</v>
      </c>
      <c r="B476" s="130">
        <v>1</v>
      </c>
      <c r="C476" s="130" t="e">
        <v>#DIV/0!</v>
      </c>
      <c r="D476" s="130">
        <v>0</v>
      </c>
      <c r="E476" s="130">
        <v>0</v>
      </c>
      <c r="F476" s="130">
        <v>0</v>
      </c>
      <c r="G476" s="130">
        <v>0</v>
      </c>
      <c r="H476" s="130">
        <v>0</v>
      </c>
      <c r="I476" s="130">
        <v>0</v>
      </c>
    </row>
    <row r="477" spans="1:9">
      <c r="A477" s="129" t="s">
        <v>661</v>
      </c>
      <c r="B477" s="130">
        <v>1</v>
      </c>
      <c r="C477" s="130" t="e">
        <v>#DIV/0!</v>
      </c>
      <c r="D477" s="130">
        <v>0</v>
      </c>
      <c r="E477" s="130">
        <v>0</v>
      </c>
      <c r="F477" s="130">
        <v>0</v>
      </c>
      <c r="G477" s="130">
        <v>0</v>
      </c>
      <c r="H477" s="130">
        <v>0</v>
      </c>
      <c r="I477" s="130">
        <v>0</v>
      </c>
    </row>
    <row r="478" spans="1:9">
      <c r="A478" s="129" t="s">
        <v>244</v>
      </c>
      <c r="B478" s="130"/>
      <c r="C478" s="130"/>
      <c r="D478" s="130"/>
      <c r="E478" s="130"/>
      <c r="F478" s="130"/>
      <c r="G478" s="130"/>
      <c r="H478" s="130"/>
      <c r="I478" s="130"/>
    </row>
    <row r="479" spans="1:9">
      <c r="A479" s="138" t="s">
        <v>1</v>
      </c>
      <c r="B479" s="130">
        <v>2</v>
      </c>
      <c r="C479" s="130" t="e">
        <v>#DIV/0!</v>
      </c>
      <c r="D479" s="130">
        <v>0</v>
      </c>
      <c r="E479" s="130">
        <v>0</v>
      </c>
      <c r="F479" s="130">
        <v>0</v>
      </c>
      <c r="G479" s="130">
        <v>0</v>
      </c>
      <c r="H479" s="130">
        <v>0</v>
      </c>
      <c r="I479" s="130">
        <v>0</v>
      </c>
    </row>
    <row r="480" spans="1:9">
      <c r="A480" s="129" t="s">
        <v>662</v>
      </c>
      <c r="B480" s="130">
        <v>2</v>
      </c>
      <c r="C480" s="130" t="e">
        <v>#DIV/0!</v>
      </c>
      <c r="D480" s="130">
        <v>0</v>
      </c>
      <c r="E480" s="130">
        <v>0</v>
      </c>
      <c r="F480" s="130">
        <v>0</v>
      </c>
      <c r="G480" s="130">
        <v>0</v>
      </c>
      <c r="H480" s="130">
        <v>0</v>
      </c>
      <c r="I480" s="130">
        <v>0</v>
      </c>
    </row>
    <row r="481" spans="1:9">
      <c r="A481" s="129" t="s">
        <v>241</v>
      </c>
      <c r="B481" s="130"/>
      <c r="C481" s="130"/>
      <c r="D481" s="130"/>
      <c r="E481" s="130"/>
      <c r="F481" s="130"/>
      <c r="G481" s="130"/>
      <c r="H481" s="130"/>
      <c r="I481" s="130"/>
    </row>
    <row r="482" spans="1:9">
      <c r="A482" s="138" t="s">
        <v>14</v>
      </c>
      <c r="B482" s="130">
        <v>1</v>
      </c>
      <c r="C482" s="130">
        <v>5</v>
      </c>
      <c r="D482" s="130">
        <v>0</v>
      </c>
      <c r="E482" s="130">
        <v>0</v>
      </c>
      <c r="F482" s="130">
        <v>0</v>
      </c>
      <c r="G482" s="130">
        <v>0</v>
      </c>
      <c r="H482" s="130">
        <v>1000</v>
      </c>
      <c r="I482" s="130">
        <v>1000</v>
      </c>
    </row>
    <row r="483" spans="1:9">
      <c r="A483" s="129" t="s">
        <v>539</v>
      </c>
      <c r="B483" s="130">
        <v>1</v>
      </c>
      <c r="C483" s="130">
        <v>5</v>
      </c>
      <c r="D483" s="130">
        <v>0</v>
      </c>
      <c r="E483" s="130">
        <v>0</v>
      </c>
      <c r="F483" s="130">
        <v>0</v>
      </c>
      <c r="G483" s="130">
        <v>0</v>
      </c>
      <c r="H483" s="130">
        <v>1000</v>
      </c>
      <c r="I483" s="130">
        <v>1000</v>
      </c>
    </row>
    <row r="484" spans="1:9">
      <c r="A484" s="129" t="s">
        <v>245</v>
      </c>
      <c r="B484" s="130"/>
      <c r="C484" s="130"/>
      <c r="D484" s="130"/>
      <c r="E484" s="130"/>
      <c r="F484" s="130"/>
      <c r="G484" s="130"/>
      <c r="H484" s="130"/>
      <c r="I484" s="130"/>
    </row>
    <row r="485" spans="1:9">
      <c r="A485" s="138" t="s">
        <v>1</v>
      </c>
      <c r="B485" s="130">
        <v>2</v>
      </c>
      <c r="C485" s="130" t="e">
        <v>#DIV/0!</v>
      </c>
      <c r="D485" s="130">
        <v>0</v>
      </c>
      <c r="E485" s="130">
        <v>0</v>
      </c>
      <c r="F485" s="130">
        <v>0</v>
      </c>
      <c r="G485" s="130">
        <v>0</v>
      </c>
      <c r="H485" s="130">
        <v>0</v>
      </c>
      <c r="I485" s="130">
        <v>0</v>
      </c>
    </row>
    <row r="486" spans="1:9">
      <c r="A486" s="129" t="s">
        <v>663</v>
      </c>
      <c r="B486" s="130">
        <v>2</v>
      </c>
      <c r="C486" s="130" t="e">
        <v>#DIV/0!</v>
      </c>
      <c r="D486" s="130">
        <v>0</v>
      </c>
      <c r="E486" s="130">
        <v>0</v>
      </c>
      <c r="F486" s="130">
        <v>0</v>
      </c>
      <c r="G486" s="130">
        <v>0</v>
      </c>
      <c r="H486" s="130">
        <v>0</v>
      </c>
      <c r="I486" s="130">
        <v>0</v>
      </c>
    </row>
    <row r="487" spans="1:9">
      <c r="A487" s="129" t="s">
        <v>246</v>
      </c>
      <c r="B487" s="130"/>
      <c r="C487" s="130"/>
      <c r="D487" s="130"/>
      <c r="E487" s="130"/>
      <c r="F487" s="130"/>
      <c r="G487" s="130"/>
      <c r="H487" s="130"/>
      <c r="I487" s="130"/>
    </row>
    <row r="488" spans="1:9">
      <c r="A488" s="138" t="s">
        <v>1</v>
      </c>
      <c r="B488" s="130">
        <v>2</v>
      </c>
      <c r="C488" s="130" t="e">
        <v>#DIV/0!</v>
      </c>
      <c r="D488" s="130">
        <v>0</v>
      </c>
      <c r="E488" s="130">
        <v>0</v>
      </c>
      <c r="F488" s="130">
        <v>0</v>
      </c>
      <c r="G488" s="130">
        <v>0</v>
      </c>
      <c r="H488" s="130">
        <v>0</v>
      </c>
      <c r="I488" s="130">
        <v>0</v>
      </c>
    </row>
    <row r="489" spans="1:9">
      <c r="A489" s="129" t="s">
        <v>664</v>
      </c>
      <c r="B489" s="130">
        <v>2</v>
      </c>
      <c r="C489" s="130" t="e">
        <v>#DIV/0!</v>
      </c>
      <c r="D489" s="130">
        <v>0</v>
      </c>
      <c r="E489" s="130">
        <v>0</v>
      </c>
      <c r="F489" s="130">
        <v>0</v>
      </c>
      <c r="G489" s="130">
        <v>0</v>
      </c>
      <c r="H489" s="130">
        <v>0</v>
      </c>
      <c r="I489" s="130">
        <v>0</v>
      </c>
    </row>
    <row r="490" spans="1:9">
      <c r="A490" s="129" t="s">
        <v>249</v>
      </c>
      <c r="B490" s="130"/>
      <c r="C490" s="130"/>
      <c r="D490" s="130"/>
      <c r="E490" s="130"/>
      <c r="F490" s="130"/>
      <c r="G490" s="130"/>
      <c r="H490" s="130"/>
      <c r="I490" s="130"/>
    </row>
    <row r="491" spans="1:9">
      <c r="A491" s="138" t="s">
        <v>14</v>
      </c>
      <c r="B491" s="130">
        <v>1</v>
      </c>
      <c r="C491" s="130">
        <v>1</v>
      </c>
      <c r="D491" s="130">
        <v>10000</v>
      </c>
      <c r="E491" s="130">
        <v>0</v>
      </c>
      <c r="F491" s="130">
        <v>0</v>
      </c>
      <c r="G491" s="130">
        <v>0</v>
      </c>
      <c r="H491" s="130">
        <v>0</v>
      </c>
      <c r="I491" s="130">
        <v>10000</v>
      </c>
    </row>
    <row r="492" spans="1:9">
      <c r="A492" s="129" t="s">
        <v>540</v>
      </c>
      <c r="B492" s="130">
        <v>1</v>
      </c>
      <c r="C492" s="130">
        <v>1</v>
      </c>
      <c r="D492" s="130">
        <v>10000</v>
      </c>
      <c r="E492" s="130">
        <v>0</v>
      </c>
      <c r="F492" s="130">
        <v>0</v>
      </c>
      <c r="G492" s="130">
        <v>0</v>
      </c>
      <c r="H492" s="130">
        <v>0</v>
      </c>
      <c r="I492" s="130">
        <v>10000</v>
      </c>
    </row>
    <row r="493" spans="1:9">
      <c r="A493" s="129" t="s">
        <v>251</v>
      </c>
      <c r="B493" s="130"/>
      <c r="C493" s="130"/>
      <c r="D493" s="130"/>
      <c r="E493" s="130"/>
      <c r="F493" s="130"/>
      <c r="G493" s="130"/>
      <c r="H493" s="130"/>
      <c r="I493" s="130"/>
    </row>
    <row r="494" spans="1:9">
      <c r="A494" s="138" t="s">
        <v>1</v>
      </c>
      <c r="B494" s="130">
        <v>1</v>
      </c>
      <c r="C494" s="130" t="e">
        <v>#DIV/0!</v>
      </c>
      <c r="D494" s="130">
        <v>0</v>
      </c>
      <c r="E494" s="130">
        <v>0</v>
      </c>
      <c r="F494" s="130">
        <v>0</v>
      </c>
      <c r="G494" s="130">
        <v>0</v>
      </c>
      <c r="H494" s="130">
        <v>0</v>
      </c>
      <c r="I494" s="130">
        <v>0</v>
      </c>
    </row>
    <row r="495" spans="1:9">
      <c r="A495" s="129" t="s">
        <v>665</v>
      </c>
      <c r="B495" s="130">
        <v>1</v>
      </c>
      <c r="C495" s="130" t="e">
        <v>#DIV/0!</v>
      </c>
      <c r="D495" s="130">
        <v>0</v>
      </c>
      <c r="E495" s="130">
        <v>0</v>
      </c>
      <c r="F495" s="130">
        <v>0</v>
      </c>
      <c r="G495" s="130">
        <v>0</v>
      </c>
      <c r="H495" s="130">
        <v>0</v>
      </c>
      <c r="I495" s="130">
        <v>0</v>
      </c>
    </row>
    <row r="496" spans="1:9">
      <c r="A496" s="129" t="s">
        <v>242</v>
      </c>
      <c r="B496" s="130"/>
      <c r="C496" s="130"/>
      <c r="D496" s="130"/>
      <c r="E496" s="130"/>
      <c r="F496" s="130"/>
      <c r="G496" s="130"/>
      <c r="H496" s="130"/>
      <c r="I496" s="130"/>
    </row>
    <row r="497" spans="1:9">
      <c r="A497" s="138" t="s">
        <v>1</v>
      </c>
      <c r="B497" s="130">
        <v>1</v>
      </c>
      <c r="C497" s="130" t="e">
        <v>#DIV/0!</v>
      </c>
      <c r="D497" s="130">
        <v>0</v>
      </c>
      <c r="E497" s="130">
        <v>0</v>
      </c>
      <c r="F497" s="130">
        <v>0</v>
      </c>
      <c r="G497" s="130">
        <v>0</v>
      </c>
      <c r="H497" s="130">
        <v>0</v>
      </c>
      <c r="I497" s="130">
        <v>0</v>
      </c>
    </row>
    <row r="498" spans="1:9">
      <c r="A498" s="129" t="s">
        <v>666</v>
      </c>
      <c r="B498" s="130">
        <v>1</v>
      </c>
      <c r="C498" s="130" t="e">
        <v>#DIV/0!</v>
      </c>
      <c r="D498" s="130">
        <v>0</v>
      </c>
      <c r="E498" s="130">
        <v>0</v>
      </c>
      <c r="F498" s="130">
        <v>0</v>
      </c>
      <c r="G498" s="130">
        <v>0</v>
      </c>
      <c r="H498" s="130">
        <v>0</v>
      </c>
      <c r="I498" s="130">
        <v>0</v>
      </c>
    </row>
    <row r="499" spans="1:9">
      <c r="A499" s="129" t="s">
        <v>247</v>
      </c>
      <c r="B499" s="130"/>
      <c r="C499" s="130"/>
      <c r="D499" s="130"/>
      <c r="E499" s="130"/>
      <c r="F499" s="130"/>
      <c r="G499" s="130"/>
      <c r="H499" s="130"/>
      <c r="I499" s="130"/>
    </row>
    <row r="500" spans="1:9">
      <c r="A500" s="138" t="s">
        <v>1</v>
      </c>
      <c r="B500" s="130">
        <v>1</v>
      </c>
      <c r="C500" s="130" t="e">
        <v>#DIV/0!</v>
      </c>
      <c r="D500" s="130">
        <v>0</v>
      </c>
      <c r="E500" s="130">
        <v>0</v>
      </c>
      <c r="F500" s="130">
        <v>0</v>
      </c>
      <c r="G500" s="130">
        <v>0</v>
      </c>
      <c r="H500" s="130">
        <v>0</v>
      </c>
      <c r="I500" s="130">
        <v>0</v>
      </c>
    </row>
    <row r="501" spans="1:9">
      <c r="A501" s="129" t="s">
        <v>667</v>
      </c>
      <c r="B501" s="130">
        <v>1</v>
      </c>
      <c r="C501" s="130" t="e">
        <v>#DIV/0!</v>
      </c>
      <c r="D501" s="130">
        <v>0</v>
      </c>
      <c r="E501" s="130">
        <v>0</v>
      </c>
      <c r="F501" s="130">
        <v>0</v>
      </c>
      <c r="G501" s="130">
        <v>0</v>
      </c>
      <c r="H501" s="130">
        <v>0</v>
      </c>
      <c r="I501" s="130">
        <v>0</v>
      </c>
    </row>
    <row r="502" spans="1:9">
      <c r="A502" s="129" t="s">
        <v>248</v>
      </c>
      <c r="B502" s="130"/>
      <c r="C502" s="130"/>
      <c r="D502" s="130"/>
      <c r="E502" s="130"/>
      <c r="F502" s="130"/>
      <c r="G502" s="130"/>
      <c r="H502" s="130"/>
      <c r="I502" s="130"/>
    </row>
    <row r="503" spans="1:9">
      <c r="A503" s="138" t="s">
        <v>1</v>
      </c>
      <c r="B503" s="130">
        <v>1</v>
      </c>
      <c r="C503" s="130" t="e">
        <v>#DIV/0!</v>
      </c>
      <c r="D503" s="130">
        <v>0</v>
      </c>
      <c r="E503" s="130">
        <v>0</v>
      </c>
      <c r="F503" s="130">
        <v>0</v>
      </c>
      <c r="G503" s="130">
        <v>0</v>
      </c>
      <c r="H503" s="130">
        <v>0</v>
      </c>
      <c r="I503" s="130">
        <v>0</v>
      </c>
    </row>
    <row r="504" spans="1:9">
      <c r="A504" s="129" t="s">
        <v>668</v>
      </c>
      <c r="B504" s="130">
        <v>1</v>
      </c>
      <c r="C504" s="130" t="e">
        <v>#DIV/0!</v>
      </c>
      <c r="D504" s="130">
        <v>0</v>
      </c>
      <c r="E504" s="130">
        <v>0</v>
      </c>
      <c r="F504" s="130">
        <v>0</v>
      </c>
      <c r="G504" s="130">
        <v>0</v>
      </c>
      <c r="H504" s="130">
        <v>0</v>
      </c>
      <c r="I504" s="130">
        <v>0</v>
      </c>
    </row>
    <row r="505" spans="1:9">
      <c r="A505" s="128" t="s">
        <v>541</v>
      </c>
      <c r="B505" s="130">
        <v>13</v>
      </c>
      <c r="C505" s="130">
        <v>3</v>
      </c>
      <c r="D505" s="130">
        <v>10000</v>
      </c>
      <c r="E505" s="130">
        <v>0</v>
      </c>
      <c r="F505" s="130">
        <v>0</v>
      </c>
      <c r="G505" s="130">
        <v>0</v>
      </c>
      <c r="H505" s="130">
        <v>1000</v>
      </c>
      <c r="I505" s="130">
        <v>11000</v>
      </c>
    </row>
    <row r="506" spans="1:9">
      <c r="A506" s="143" t="s">
        <v>326</v>
      </c>
      <c r="B506" s="130"/>
      <c r="C506" s="130"/>
      <c r="D506" s="130"/>
      <c r="E506" s="130"/>
      <c r="F506" s="130"/>
      <c r="G506" s="130"/>
      <c r="H506" s="130"/>
      <c r="I506" s="130"/>
    </row>
    <row r="507" spans="1:9">
      <c r="A507" s="129" t="s">
        <v>329</v>
      </c>
      <c r="B507" s="130"/>
      <c r="C507" s="130"/>
      <c r="D507" s="130"/>
      <c r="E507" s="130"/>
      <c r="F507" s="130"/>
      <c r="G507" s="130"/>
      <c r="H507" s="130"/>
      <c r="I507" s="130"/>
    </row>
    <row r="508" spans="1:9">
      <c r="A508" s="138" t="s">
        <v>1</v>
      </c>
      <c r="B508" s="130">
        <v>3</v>
      </c>
      <c r="C508" s="130" t="e">
        <v>#DIV/0!</v>
      </c>
      <c r="D508" s="130">
        <v>0</v>
      </c>
      <c r="E508" s="130">
        <v>0</v>
      </c>
      <c r="F508" s="130">
        <v>0</v>
      </c>
      <c r="G508" s="130">
        <v>0</v>
      </c>
      <c r="H508" s="130">
        <v>0</v>
      </c>
      <c r="I508" s="130">
        <v>0</v>
      </c>
    </row>
    <row r="509" spans="1:9">
      <c r="A509" s="129" t="s">
        <v>669</v>
      </c>
      <c r="B509" s="130">
        <v>3</v>
      </c>
      <c r="C509" s="130" t="e">
        <v>#DIV/0!</v>
      </c>
      <c r="D509" s="130">
        <v>0</v>
      </c>
      <c r="E509" s="130">
        <v>0</v>
      </c>
      <c r="F509" s="130">
        <v>0</v>
      </c>
      <c r="G509" s="130">
        <v>0</v>
      </c>
      <c r="H509" s="130">
        <v>0</v>
      </c>
      <c r="I509" s="130">
        <v>0</v>
      </c>
    </row>
    <row r="510" spans="1:9">
      <c r="A510" s="128" t="s">
        <v>670</v>
      </c>
      <c r="B510" s="130">
        <v>3</v>
      </c>
      <c r="C510" s="130" t="e">
        <v>#DIV/0!</v>
      </c>
      <c r="D510" s="130">
        <v>0</v>
      </c>
      <c r="E510" s="130">
        <v>0</v>
      </c>
      <c r="F510" s="130">
        <v>0</v>
      </c>
      <c r="G510" s="130">
        <v>0</v>
      </c>
      <c r="H510" s="130">
        <v>0</v>
      </c>
      <c r="I510" s="130">
        <v>0</v>
      </c>
    </row>
    <row r="511" spans="1:9">
      <c r="A511" s="143" t="s">
        <v>273</v>
      </c>
      <c r="B511" s="130"/>
      <c r="C511" s="130"/>
      <c r="D511" s="130"/>
      <c r="E511" s="130"/>
      <c r="F511" s="130"/>
      <c r="G511" s="130"/>
      <c r="H511" s="130"/>
      <c r="I511" s="130"/>
    </row>
    <row r="512" spans="1:9">
      <c r="A512" s="129" t="s">
        <v>488</v>
      </c>
      <c r="B512" s="130"/>
      <c r="C512" s="130"/>
      <c r="D512" s="130"/>
      <c r="E512" s="130"/>
      <c r="F512" s="130"/>
      <c r="G512" s="130"/>
      <c r="H512" s="130"/>
      <c r="I512" s="130"/>
    </row>
    <row r="513" spans="1:9">
      <c r="A513" s="138" t="s">
        <v>1</v>
      </c>
      <c r="B513" s="130">
        <v>1</v>
      </c>
      <c r="C513" s="130" t="e">
        <v>#DIV/0!</v>
      </c>
      <c r="D513" s="130">
        <v>0</v>
      </c>
      <c r="E513" s="130">
        <v>0</v>
      </c>
      <c r="F513" s="130">
        <v>0</v>
      </c>
      <c r="G513" s="130">
        <v>0</v>
      </c>
      <c r="H513" s="130">
        <v>0</v>
      </c>
      <c r="I513" s="130">
        <v>0</v>
      </c>
    </row>
    <row r="514" spans="1:9">
      <c r="A514" s="129" t="s">
        <v>671</v>
      </c>
      <c r="B514" s="130">
        <v>1</v>
      </c>
      <c r="C514" s="130" t="e">
        <v>#DIV/0!</v>
      </c>
      <c r="D514" s="130">
        <v>0</v>
      </c>
      <c r="E514" s="130">
        <v>0</v>
      </c>
      <c r="F514" s="130">
        <v>0</v>
      </c>
      <c r="G514" s="130">
        <v>0</v>
      </c>
      <c r="H514" s="130">
        <v>0</v>
      </c>
      <c r="I514" s="130">
        <v>0</v>
      </c>
    </row>
    <row r="515" spans="1:9">
      <c r="A515" s="128" t="s">
        <v>672</v>
      </c>
      <c r="B515" s="130">
        <v>1</v>
      </c>
      <c r="C515" s="130" t="e">
        <v>#DIV/0!</v>
      </c>
      <c r="D515" s="130">
        <v>0</v>
      </c>
      <c r="E515" s="130">
        <v>0</v>
      </c>
      <c r="F515" s="130">
        <v>0</v>
      </c>
      <c r="G515" s="130">
        <v>0</v>
      </c>
      <c r="H515" s="130">
        <v>0</v>
      </c>
      <c r="I515" s="130">
        <v>0</v>
      </c>
    </row>
    <row r="516" spans="1:9">
      <c r="A516" s="143" t="s">
        <v>31</v>
      </c>
      <c r="B516" s="130"/>
      <c r="C516" s="130"/>
      <c r="D516" s="130"/>
      <c r="E516" s="130"/>
      <c r="F516" s="130"/>
      <c r="G516" s="130"/>
      <c r="H516" s="130"/>
      <c r="I516" s="130"/>
    </row>
    <row r="517" spans="1:9">
      <c r="A517" s="139" t="s">
        <v>438</v>
      </c>
      <c r="B517" s="130"/>
      <c r="C517" s="130"/>
      <c r="D517" s="130"/>
      <c r="E517" s="130"/>
      <c r="F517" s="130"/>
      <c r="G517" s="130"/>
      <c r="H517" s="130"/>
      <c r="I517" s="130"/>
    </row>
    <row r="518" spans="1:9">
      <c r="A518" s="140" t="s">
        <v>1</v>
      </c>
      <c r="B518" s="130">
        <v>1</v>
      </c>
      <c r="C518" s="130">
        <v>10</v>
      </c>
      <c r="D518" s="130">
        <v>0</v>
      </c>
      <c r="E518" s="130">
        <v>0</v>
      </c>
      <c r="F518" s="130">
        <v>0</v>
      </c>
      <c r="G518" s="130">
        <v>0</v>
      </c>
      <c r="H518" s="130">
        <v>0</v>
      </c>
      <c r="I518" s="130">
        <v>0</v>
      </c>
    </row>
    <row r="519" spans="1:9">
      <c r="A519" s="139" t="s">
        <v>673</v>
      </c>
      <c r="B519" s="130">
        <v>1</v>
      </c>
      <c r="C519" s="130">
        <v>10</v>
      </c>
      <c r="D519" s="130">
        <v>0</v>
      </c>
      <c r="E519" s="130">
        <v>0</v>
      </c>
      <c r="F519" s="130">
        <v>0</v>
      </c>
      <c r="G519" s="130">
        <v>0</v>
      </c>
      <c r="H519" s="130">
        <v>0</v>
      </c>
      <c r="I519" s="130">
        <v>0</v>
      </c>
    </row>
    <row r="520" spans="1:9">
      <c r="A520" s="139" t="s">
        <v>474</v>
      </c>
      <c r="B520" s="130"/>
      <c r="C520" s="130"/>
      <c r="D520" s="130"/>
      <c r="E520" s="130"/>
      <c r="F520" s="130"/>
      <c r="G520" s="130"/>
      <c r="H520" s="130"/>
      <c r="I520" s="130"/>
    </row>
    <row r="521" spans="1:9">
      <c r="A521" s="140" t="s">
        <v>1</v>
      </c>
      <c r="B521" s="130">
        <v>1</v>
      </c>
      <c r="C521" s="130">
        <v>8</v>
      </c>
      <c r="D521" s="130">
        <v>0</v>
      </c>
      <c r="E521" s="130">
        <v>0</v>
      </c>
      <c r="F521" s="130">
        <v>0</v>
      </c>
      <c r="G521" s="130">
        <v>0</v>
      </c>
      <c r="H521" s="130">
        <v>0</v>
      </c>
      <c r="I521" s="130">
        <v>0</v>
      </c>
    </row>
    <row r="522" spans="1:9">
      <c r="A522" s="139" t="s">
        <v>674</v>
      </c>
      <c r="B522" s="130">
        <v>1</v>
      </c>
      <c r="C522" s="130">
        <v>8</v>
      </c>
      <c r="D522" s="130">
        <v>0</v>
      </c>
      <c r="E522" s="130">
        <v>0</v>
      </c>
      <c r="F522" s="130">
        <v>0</v>
      </c>
      <c r="G522" s="130">
        <v>0</v>
      </c>
      <c r="H522" s="130">
        <v>0</v>
      </c>
      <c r="I522" s="130">
        <v>0</v>
      </c>
    </row>
    <row r="523" spans="1:9">
      <c r="A523" s="128" t="s">
        <v>675</v>
      </c>
      <c r="B523" s="130">
        <v>2</v>
      </c>
      <c r="C523" s="130">
        <v>9</v>
      </c>
      <c r="D523" s="130">
        <v>0</v>
      </c>
      <c r="E523" s="130">
        <v>0</v>
      </c>
      <c r="F523" s="130">
        <v>0</v>
      </c>
      <c r="G523" s="130">
        <v>0</v>
      </c>
      <c r="H523" s="130">
        <v>0</v>
      </c>
      <c r="I523" s="130">
        <v>0</v>
      </c>
    </row>
    <row r="524" spans="1:9">
      <c r="A524" s="143" t="s">
        <v>322</v>
      </c>
      <c r="B524" s="130"/>
      <c r="C524" s="130"/>
      <c r="D524" s="130"/>
      <c r="E524" s="130"/>
      <c r="F524" s="130"/>
      <c r="G524" s="130"/>
      <c r="H524" s="130"/>
      <c r="I524" s="130"/>
    </row>
    <row r="525" spans="1:9">
      <c r="A525" s="129" t="s">
        <v>487</v>
      </c>
      <c r="B525" s="130"/>
      <c r="C525" s="130"/>
      <c r="D525" s="130"/>
      <c r="E525" s="130"/>
      <c r="F525" s="130"/>
      <c r="G525" s="130"/>
      <c r="H525" s="130"/>
      <c r="I525" s="130"/>
    </row>
    <row r="526" spans="1:9">
      <c r="A526" s="138" t="s">
        <v>1</v>
      </c>
      <c r="B526" s="130">
        <v>1</v>
      </c>
      <c r="C526" s="130" t="e">
        <v>#DIV/0!</v>
      </c>
      <c r="D526" s="130">
        <v>0</v>
      </c>
      <c r="E526" s="130">
        <v>0</v>
      </c>
      <c r="F526" s="130">
        <v>0</v>
      </c>
      <c r="G526" s="130">
        <v>0</v>
      </c>
      <c r="H526" s="130">
        <v>0</v>
      </c>
      <c r="I526" s="130">
        <v>0</v>
      </c>
    </row>
    <row r="527" spans="1:9">
      <c r="A527" s="129" t="s">
        <v>676</v>
      </c>
      <c r="B527" s="130">
        <v>1</v>
      </c>
      <c r="C527" s="130" t="e">
        <v>#DIV/0!</v>
      </c>
      <c r="D527" s="130">
        <v>0</v>
      </c>
      <c r="E527" s="130">
        <v>0</v>
      </c>
      <c r="F527" s="130">
        <v>0</v>
      </c>
      <c r="G527" s="130">
        <v>0</v>
      </c>
      <c r="H527" s="130">
        <v>0</v>
      </c>
      <c r="I527" s="130">
        <v>0</v>
      </c>
    </row>
    <row r="528" spans="1:9">
      <c r="A528" s="128" t="s">
        <v>677</v>
      </c>
      <c r="B528" s="130">
        <v>1</v>
      </c>
      <c r="C528" s="130" t="e">
        <v>#DIV/0!</v>
      </c>
      <c r="D528" s="130">
        <v>0</v>
      </c>
      <c r="E528" s="130">
        <v>0</v>
      </c>
      <c r="F528" s="130">
        <v>0</v>
      </c>
      <c r="G528" s="130">
        <v>0</v>
      </c>
      <c r="H528" s="130">
        <v>0</v>
      </c>
      <c r="I528" s="130">
        <v>0</v>
      </c>
    </row>
    <row r="529" spans="1:9">
      <c r="A529" s="143" t="s">
        <v>41</v>
      </c>
      <c r="B529" s="130"/>
      <c r="C529" s="130"/>
      <c r="D529" s="130"/>
      <c r="E529" s="130"/>
      <c r="F529" s="130"/>
      <c r="G529" s="130"/>
      <c r="H529" s="130"/>
      <c r="I529" s="130"/>
    </row>
    <row r="530" spans="1:9">
      <c r="A530" s="139" t="s">
        <v>387</v>
      </c>
      <c r="B530" s="130"/>
      <c r="C530" s="130"/>
      <c r="D530" s="130"/>
      <c r="E530" s="130"/>
      <c r="F530" s="130"/>
      <c r="G530" s="130"/>
      <c r="H530" s="130"/>
      <c r="I530" s="130"/>
    </row>
    <row r="531" spans="1:9">
      <c r="A531" s="140" t="s">
        <v>1</v>
      </c>
      <c r="B531" s="130">
        <v>4</v>
      </c>
      <c r="C531" s="130">
        <v>11.25</v>
      </c>
      <c r="D531" s="130">
        <v>0</v>
      </c>
      <c r="E531" s="130">
        <v>0</v>
      </c>
      <c r="F531" s="130">
        <v>0</v>
      </c>
      <c r="G531" s="130">
        <v>0</v>
      </c>
      <c r="H531" s="130">
        <v>0</v>
      </c>
      <c r="I531" s="130">
        <v>0</v>
      </c>
    </row>
    <row r="532" spans="1:9">
      <c r="A532" s="139" t="s">
        <v>678</v>
      </c>
      <c r="B532" s="130">
        <v>4</v>
      </c>
      <c r="C532" s="130">
        <v>11.25</v>
      </c>
      <c r="D532" s="130">
        <v>0</v>
      </c>
      <c r="E532" s="130">
        <v>0</v>
      </c>
      <c r="F532" s="130">
        <v>0</v>
      </c>
      <c r="G532" s="130">
        <v>0</v>
      </c>
      <c r="H532" s="130">
        <v>0</v>
      </c>
      <c r="I532" s="130">
        <v>0</v>
      </c>
    </row>
    <row r="533" spans="1:9">
      <c r="A533" s="139" t="s">
        <v>63</v>
      </c>
      <c r="B533" s="130"/>
      <c r="C533" s="130"/>
      <c r="D533" s="130"/>
      <c r="E533" s="130"/>
      <c r="F533" s="130"/>
      <c r="G533" s="130"/>
      <c r="H533" s="130"/>
      <c r="I533" s="130"/>
    </row>
    <row r="534" spans="1:9">
      <c r="A534" s="140" t="s">
        <v>1</v>
      </c>
      <c r="B534" s="130">
        <v>7</v>
      </c>
      <c r="C534" s="130">
        <v>8.2857142857142865</v>
      </c>
      <c r="D534" s="130">
        <v>0</v>
      </c>
      <c r="E534" s="130">
        <v>0</v>
      </c>
      <c r="F534" s="130">
        <v>0</v>
      </c>
      <c r="G534" s="130">
        <v>0</v>
      </c>
      <c r="H534" s="130">
        <v>0</v>
      </c>
      <c r="I534" s="130">
        <v>0</v>
      </c>
    </row>
    <row r="535" spans="1:9">
      <c r="A535" s="140" t="s">
        <v>14</v>
      </c>
      <c r="B535" s="130">
        <v>5</v>
      </c>
      <c r="C535" s="130">
        <v>2</v>
      </c>
      <c r="D535" s="130">
        <v>0</v>
      </c>
      <c r="E535" s="130">
        <v>3761.4199999999992</v>
      </c>
      <c r="F535" s="130">
        <v>0</v>
      </c>
      <c r="G535" s="130">
        <v>0</v>
      </c>
      <c r="H535" s="130">
        <v>0</v>
      </c>
      <c r="I535" s="130">
        <v>3761.4199999999992</v>
      </c>
    </row>
    <row r="536" spans="1:9">
      <c r="A536" s="139" t="s">
        <v>542</v>
      </c>
      <c r="B536" s="130">
        <v>12</v>
      </c>
      <c r="C536" s="130">
        <v>5.666666666666667</v>
      </c>
      <c r="D536" s="130">
        <v>0</v>
      </c>
      <c r="E536" s="130">
        <v>3761.4199999999992</v>
      </c>
      <c r="F536" s="130">
        <v>0</v>
      </c>
      <c r="G536" s="130">
        <v>0</v>
      </c>
      <c r="H536" s="130">
        <v>0</v>
      </c>
      <c r="I536" s="130">
        <v>3761.4199999999992</v>
      </c>
    </row>
    <row r="537" spans="1:9">
      <c r="A537" s="139" t="s">
        <v>340</v>
      </c>
      <c r="B537" s="130"/>
      <c r="C537" s="130"/>
      <c r="D537" s="130"/>
      <c r="E537" s="130"/>
      <c r="F537" s="130"/>
      <c r="G537" s="130"/>
      <c r="H537" s="130"/>
      <c r="I537" s="130"/>
    </row>
    <row r="538" spans="1:9">
      <c r="A538" s="140" t="s">
        <v>1</v>
      </c>
      <c r="B538" s="130">
        <v>3</v>
      </c>
      <c r="C538" s="130">
        <v>9.3333333333333339</v>
      </c>
      <c r="D538" s="130">
        <v>0</v>
      </c>
      <c r="E538" s="130">
        <v>0</v>
      </c>
      <c r="F538" s="130">
        <v>0</v>
      </c>
      <c r="G538" s="130">
        <v>0</v>
      </c>
      <c r="H538" s="130">
        <v>0</v>
      </c>
      <c r="I538" s="130">
        <v>0</v>
      </c>
    </row>
    <row r="539" spans="1:9">
      <c r="A539" s="140" t="s">
        <v>0</v>
      </c>
      <c r="B539" s="130">
        <v>1</v>
      </c>
      <c r="C539" s="130">
        <v>1</v>
      </c>
      <c r="D539" s="130">
        <v>100</v>
      </c>
      <c r="E539" s="130">
        <v>0</v>
      </c>
      <c r="F539" s="130">
        <v>0</v>
      </c>
      <c r="G539" s="130">
        <v>0</v>
      </c>
      <c r="H539" s="130">
        <v>0</v>
      </c>
      <c r="I539" s="130">
        <v>100</v>
      </c>
    </row>
    <row r="540" spans="1:9">
      <c r="A540" s="129" t="s">
        <v>543</v>
      </c>
      <c r="B540" s="130">
        <v>4</v>
      </c>
      <c r="C540" s="130">
        <v>7.25</v>
      </c>
      <c r="D540" s="130">
        <v>100</v>
      </c>
      <c r="E540" s="130">
        <v>0</v>
      </c>
      <c r="F540" s="130">
        <v>0</v>
      </c>
      <c r="G540" s="130">
        <v>0</v>
      </c>
      <c r="H540" s="130">
        <v>0</v>
      </c>
      <c r="I540" s="130">
        <v>100</v>
      </c>
    </row>
    <row r="541" spans="1:9">
      <c r="A541" s="128" t="s">
        <v>544</v>
      </c>
      <c r="B541" s="130">
        <v>20</v>
      </c>
      <c r="C541" s="130">
        <v>7.1</v>
      </c>
      <c r="D541" s="130">
        <v>100</v>
      </c>
      <c r="E541" s="130">
        <v>3761.4199999999992</v>
      </c>
      <c r="F541" s="130">
        <v>0</v>
      </c>
      <c r="G541" s="130">
        <v>0</v>
      </c>
      <c r="H541" s="130">
        <v>0</v>
      </c>
      <c r="I541" s="130">
        <v>3861.4199999999992</v>
      </c>
    </row>
    <row r="542" spans="1:9">
      <c r="A542" s="143" t="s">
        <v>287</v>
      </c>
      <c r="B542" s="130"/>
      <c r="C542" s="130"/>
      <c r="D542" s="130"/>
      <c r="E542" s="130"/>
      <c r="F542" s="130"/>
      <c r="G542" s="130"/>
      <c r="H542" s="130"/>
      <c r="I542" s="130"/>
    </row>
    <row r="543" spans="1:9">
      <c r="A543" s="129" t="s">
        <v>293</v>
      </c>
      <c r="B543" s="130"/>
      <c r="C543" s="130"/>
      <c r="D543" s="130"/>
      <c r="E543" s="130"/>
      <c r="F543" s="130"/>
      <c r="G543" s="130"/>
      <c r="H543" s="130"/>
      <c r="I543" s="130"/>
    </row>
    <row r="544" spans="1:9">
      <c r="A544" s="138" t="s">
        <v>1</v>
      </c>
      <c r="B544" s="130">
        <v>3</v>
      </c>
      <c r="C544" s="130" t="e">
        <v>#DIV/0!</v>
      </c>
      <c r="D544" s="130">
        <v>0</v>
      </c>
      <c r="E544" s="130">
        <v>0</v>
      </c>
      <c r="F544" s="130">
        <v>0</v>
      </c>
      <c r="G544" s="130">
        <v>0</v>
      </c>
      <c r="H544" s="130">
        <v>0</v>
      </c>
      <c r="I544" s="130">
        <v>0</v>
      </c>
    </row>
    <row r="545" spans="1:9">
      <c r="A545" s="129" t="s">
        <v>679</v>
      </c>
      <c r="B545" s="130">
        <v>3</v>
      </c>
      <c r="C545" s="130" t="e">
        <v>#DIV/0!</v>
      </c>
      <c r="D545" s="130">
        <v>0</v>
      </c>
      <c r="E545" s="130">
        <v>0</v>
      </c>
      <c r="F545" s="130">
        <v>0</v>
      </c>
      <c r="G545" s="130">
        <v>0</v>
      </c>
      <c r="H545" s="130">
        <v>0</v>
      </c>
      <c r="I545" s="130">
        <v>0</v>
      </c>
    </row>
    <row r="546" spans="1:9">
      <c r="A546" s="129" t="s">
        <v>294</v>
      </c>
      <c r="B546" s="130"/>
      <c r="C546" s="130"/>
      <c r="D546" s="130"/>
      <c r="E546" s="130"/>
      <c r="F546" s="130"/>
      <c r="G546" s="130"/>
      <c r="H546" s="130"/>
      <c r="I546" s="130"/>
    </row>
    <row r="547" spans="1:9">
      <c r="A547" s="138" t="s">
        <v>1</v>
      </c>
      <c r="B547" s="130">
        <v>3</v>
      </c>
      <c r="C547" s="130" t="e">
        <v>#DIV/0!</v>
      </c>
      <c r="D547" s="130">
        <v>0</v>
      </c>
      <c r="E547" s="130">
        <v>0</v>
      </c>
      <c r="F547" s="130">
        <v>0</v>
      </c>
      <c r="G547" s="130">
        <v>0</v>
      </c>
      <c r="H547" s="130">
        <v>0</v>
      </c>
      <c r="I547" s="130">
        <v>0</v>
      </c>
    </row>
    <row r="548" spans="1:9">
      <c r="A548" s="129" t="s">
        <v>680</v>
      </c>
      <c r="B548" s="130">
        <v>3</v>
      </c>
      <c r="C548" s="130" t="e">
        <v>#DIV/0!</v>
      </c>
      <c r="D548" s="130">
        <v>0</v>
      </c>
      <c r="E548" s="130">
        <v>0</v>
      </c>
      <c r="F548" s="130">
        <v>0</v>
      </c>
      <c r="G548" s="130">
        <v>0</v>
      </c>
      <c r="H548" s="130">
        <v>0</v>
      </c>
      <c r="I548" s="130">
        <v>0</v>
      </c>
    </row>
    <row r="549" spans="1:9">
      <c r="A549" s="129" t="s">
        <v>289</v>
      </c>
      <c r="B549" s="130"/>
      <c r="C549" s="130"/>
      <c r="D549" s="130"/>
      <c r="E549" s="130"/>
      <c r="F549" s="130"/>
      <c r="G549" s="130"/>
      <c r="H549" s="130"/>
      <c r="I549" s="130"/>
    </row>
    <row r="550" spans="1:9">
      <c r="A550" s="138" t="s">
        <v>1</v>
      </c>
      <c r="B550" s="130">
        <v>1</v>
      </c>
      <c r="C550" s="130" t="e">
        <v>#DIV/0!</v>
      </c>
      <c r="D550" s="130">
        <v>0</v>
      </c>
      <c r="E550" s="130">
        <v>0</v>
      </c>
      <c r="F550" s="130">
        <v>0</v>
      </c>
      <c r="G550" s="130">
        <v>0</v>
      </c>
      <c r="H550" s="130">
        <v>0</v>
      </c>
      <c r="I550" s="130">
        <v>0</v>
      </c>
    </row>
    <row r="551" spans="1:9">
      <c r="A551" s="129" t="s">
        <v>681</v>
      </c>
      <c r="B551" s="130">
        <v>1</v>
      </c>
      <c r="C551" s="130" t="e">
        <v>#DIV/0!</v>
      </c>
      <c r="D551" s="130">
        <v>0</v>
      </c>
      <c r="E551" s="130">
        <v>0</v>
      </c>
      <c r="F551" s="130">
        <v>0</v>
      </c>
      <c r="G551" s="130">
        <v>0</v>
      </c>
      <c r="H551" s="130">
        <v>0</v>
      </c>
      <c r="I551" s="130">
        <v>0</v>
      </c>
    </row>
    <row r="552" spans="1:9">
      <c r="A552" s="129" t="s">
        <v>290</v>
      </c>
      <c r="B552" s="130"/>
      <c r="C552" s="130"/>
      <c r="D552" s="130"/>
      <c r="E552" s="130"/>
      <c r="F552" s="130"/>
      <c r="G552" s="130"/>
      <c r="H552" s="130"/>
      <c r="I552" s="130"/>
    </row>
    <row r="553" spans="1:9">
      <c r="A553" s="138" t="s">
        <v>1</v>
      </c>
      <c r="B553" s="130">
        <v>1</v>
      </c>
      <c r="C553" s="130" t="e">
        <v>#DIV/0!</v>
      </c>
      <c r="D553" s="130">
        <v>0</v>
      </c>
      <c r="E553" s="130">
        <v>0</v>
      </c>
      <c r="F553" s="130">
        <v>0</v>
      </c>
      <c r="G553" s="130">
        <v>0</v>
      </c>
      <c r="H553" s="130">
        <v>0</v>
      </c>
      <c r="I553" s="130">
        <v>0</v>
      </c>
    </row>
    <row r="554" spans="1:9">
      <c r="A554" s="129" t="s">
        <v>682</v>
      </c>
      <c r="B554" s="130">
        <v>1</v>
      </c>
      <c r="C554" s="130" t="e">
        <v>#DIV/0!</v>
      </c>
      <c r="D554" s="130">
        <v>0</v>
      </c>
      <c r="E554" s="130">
        <v>0</v>
      </c>
      <c r="F554" s="130">
        <v>0</v>
      </c>
      <c r="G554" s="130">
        <v>0</v>
      </c>
      <c r="H554" s="130">
        <v>0</v>
      </c>
      <c r="I554" s="130">
        <v>0</v>
      </c>
    </row>
    <row r="555" spans="1:9">
      <c r="A555" s="129" t="s">
        <v>295</v>
      </c>
      <c r="B555" s="130"/>
      <c r="C555" s="130"/>
      <c r="D555" s="130"/>
      <c r="E555" s="130"/>
      <c r="F555" s="130"/>
      <c r="G555" s="130"/>
      <c r="H555" s="130"/>
      <c r="I555" s="130"/>
    </row>
    <row r="556" spans="1:9">
      <c r="A556" s="138" t="s">
        <v>1</v>
      </c>
      <c r="B556" s="130">
        <v>1</v>
      </c>
      <c r="C556" s="130" t="e">
        <v>#DIV/0!</v>
      </c>
      <c r="D556" s="130">
        <v>0</v>
      </c>
      <c r="E556" s="130">
        <v>0</v>
      </c>
      <c r="F556" s="130">
        <v>0</v>
      </c>
      <c r="G556" s="130">
        <v>0</v>
      </c>
      <c r="H556" s="130">
        <v>0</v>
      </c>
      <c r="I556" s="130">
        <v>0</v>
      </c>
    </row>
    <row r="557" spans="1:9">
      <c r="A557" s="129" t="s">
        <v>683</v>
      </c>
      <c r="B557" s="130">
        <v>1</v>
      </c>
      <c r="C557" s="130" t="e">
        <v>#DIV/0!</v>
      </c>
      <c r="D557" s="130">
        <v>0</v>
      </c>
      <c r="E557" s="130">
        <v>0</v>
      </c>
      <c r="F557" s="130">
        <v>0</v>
      </c>
      <c r="G557" s="130">
        <v>0</v>
      </c>
      <c r="H557" s="130">
        <v>0</v>
      </c>
      <c r="I557" s="130">
        <v>0</v>
      </c>
    </row>
    <row r="558" spans="1:9">
      <c r="A558" s="128" t="s">
        <v>684</v>
      </c>
      <c r="B558" s="130">
        <v>9</v>
      </c>
      <c r="C558" s="130" t="e">
        <v>#DIV/0!</v>
      </c>
      <c r="D558" s="130">
        <v>0</v>
      </c>
      <c r="E558" s="130">
        <v>0</v>
      </c>
      <c r="F558" s="130">
        <v>0</v>
      </c>
      <c r="G558" s="130">
        <v>0</v>
      </c>
      <c r="H558" s="130">
        <v>0</v>
      </c>
      <c r="I558" s="130">
        <v>0</v>
      </c>
    </row>
    <row r="559" spans="1:9">
      <c r="A559" s="143" t="s">
        <v>42</v>
      </c>
      <c r="B559" s="130"/>
      <c r="C559" s="130"/>
      <c r="D559" s="130"/>
      <c r="E559" s="130"/>
      <c r="F559" s="130"/>
      <c r="G559" s="130"/>
      <c r="H559" s="130"/>
      <c r="I559" s="130"/>
    </row>
    <row r="560" spans="1:9">
      <c r="A560" s="139" t="s">
        <v>63</v>
      </c>
      <c r="B560" s="130"/>
      <c r="C560" s="130"/>
      <c r="D560" s="130"/>
      <c r="E560" s="130"/>
      <c r="F560" s="130"/>
      <c r="G560" s="130"/>
      <c r="H560" s="130"/>
      <c r="I560" s="130"/>
    </row>
    <row r="561" spans="1:9">
      <c r="A561" s="140" t="s">
        <v>1</v>
      </c>
      <c r="B561" s="130">
        <v>4</v>
      </c>
      <c r="C561" s="130">
        <v>9.5</v>
      </c>
      <c r="D561" s="130">
        <v>0</v>
      </c>
      <c r="E561" s="130">
        <v>0</v>
      </c>
      <c r="F561" s="130">
        <v>0</v>
      </c>
      <c r="G561" s="130">
        <v>0</v>
      </c>
      <c r="H561" s="130">
        <v>0</v>
      </c>
      <c r="I561" s="130">
        <v>0</v>
      </c>
    </row>
    <row r="562" spans="1:9">
      <c r="A562" s="139" t="s">
        <v>542</v>
      </c>
      <c r="B562" s="130">
        <v>4</v>
      </c>
      <c r="C562" s="130">
        <v>9.5</v>
      </c>
      <c r="D562" s="130">
        <v>0</v>
      </c>
      <c r="E562" s="130">
        <v>0</v>
      </c>
      <c r="F562" s="130">
        <v>0</v>
      </c>
      <c r="G562" s="130">
        <v>0</v>
      </c>
      <c r="H562" s="130">
        <v>0</v>
      </c>
      <c r="I562" s="130">
        <v>0</v>
      </c>
    </row>
    <row r="563" spans="1:9">
      <c r="A563" s="128" t="s">
        <v>685</v>
      </c>
      <c r="B563" s="130">
        <v>4</v>
      </c>
      <c r="C563" s="130">
        <v>9.5</v>
      </c>
      <c r="D563" s="130">
        <v>0</v>
      </c>
      <c r="E563" s="130">
        <v>0</v>
      </c>
      <c r="F563" s="130">
        <v>0</v>
      </c>
      <c r="G563" s="130">
        <v>0</v>
      </c>
      <c r="H563" s="130">
        <v>0</v>
      </c>
      <c r="I563" s="130">
        <v>0</v>
      </c>
    </row>
    <row r="564" spans="1:9">
      <c r="A564" s="143" t="s">
        <v>50</v>
      </c>
      <c r="B564" s="130"/>
      <c r="C564" s="130"/>
      <c r="D564" s="130"/>
      <c r="E564" s="130"/>
      <c r="F564" s="130"/>
      <c r="G564" s="130"/>
      <c r="H564" s="130"/>
      <c r="I564" s="130"/>
    </row>
    <row r="565" spans="1:9">
      <c r="A565" s="139" t="s">
        <v>106</v>
      </c>
      <c r="B565" s="130"/>
      <c r="C565" s="130"/>
      <c r="D565" s="130"/>
      <c r="E565" s="130"/>
      <c r="F565" s="130"/>
      <c r="G565" s="130"/>
      <c r="H565" s="130"/>
      <c r="I565" s="130"/>
    </row>
    <row r="566" spans="1:9">
      <c r="A566" s="140" t="s">
        <v>1</v>
      </c>
      <c r="B566" s="130">
        <v>3</v>
      </c>
      <c r="C566" s="130">
        <v>7.333333333333333</v>
      </c>
      <c r="D566" s="130">
        <v>0</v>
      </c>
      <c r="E566" s="130">
        <v>0</v>
      </c>
      <c r="F566" s="130">
        <v>0</v>
      </c>
      <c r="G566" s="130">
        <v>0</v>
      </c>
      <c r="H566" s="130">
        <v>0</v>
      </c>
      <c r="I566" s="130">
        <v>0</v>
      </c>
    </row>
    <row r="567" spans="1:9">
      <c r="A567" s="140" t="s">
        <v>14</v>
      </c>
      <c r="B567" s="130">
        <v>6</v>
      </c>
      <c r="C567" s="130">
        <v>2</v>
      </c>
      <c r="D567" s="130">
        <v>0</v>
      </c>
      <c r="E567" s="130">
        <v>3900</v>
      </c>
      <c r="F567" s="130">
        <v>0</v>
      </c>
      <c r="G567" s="130">
        <v>0</v>
      </c>
      <c r="H567" s="130">
        <v>0</v>
      </c>
      <c r="I567" s="130">
        <v>3900</v>
      </c>
    </row>
    <row r="568" spans="1:9">
      <c r="A568" s="139" t="s">
        <v>504</v>
      </c>
      <c r="B568" s="130">
        <v>9</v>
      </c>
      <c r="C568" s="130">
        <v>3.7777777777777777</v>
      </c>
      <c r="D568" s="130">
        <v>0</v>
      </c>
      <c r="E568" s="130">
        <v>3900</v>
      </c>
      <c r="F568" s="130">
        <v>0</v>
      </c>
      <c r="G568" s="130">
        <v>0</v>
      </c>
      <c r="H568" s="130">
        <v>0</v>
      </c>
      <c r="I568" s="130">
        <v>3900</v>
      </c>
    </row>
    <row r="569" spans="1:9">
      <c r="A569" s="128" t="s">
        <v>545</v>
      </c>
      <c r="B569" s="130">
        <v>9</v>
      </c>
      <c r="C569" s="130">
        <v>3.7777777777777777</v>
      </c>
      <c r="D569" s="130">
        <v>0</v>
      </c>
      <c r="E569" s="130">
        <v>3900</v>
      </c>
      <c r="F569" s="130">
        <v>0</v>
      </c>
      <c r="G569" s="130">
        <v>0</v>
      </c>
      <c r="H569" s="130">
        <v>0</v>
      </c>
      <c r="I569" s="130">
        <v>3900</v>
      </c>
    </row>
    <row r="570" spans="1:9">
      <c r="A570" s="143" t="s">
        <v>35</v>
      </c>
      <c r="B570" s="130"/>
      <c r="C570" s="130"/>
      <c r="D570" s="130"/>
      <c r="E570" s="130"/>
      <c r="F570" s="130"/>
      <c r="G570" s="130"/>
      <c r="H570" s="130"/>
      <c r="I570" s="130"/>
    </row>
    <row r="571" spans="1:9">
      <c r="A571" s="139" t="s">
        <v>403</v>
      </c>
      <c r="B571" s="130"/>
      <c r="C571" s="130"/>
      <c r="D571" s="130"/>
      <c r="E571" s="130"/>
      <c r="F571" s="130"/>
      <c r="G571" s="130"/>
      <c r="H571" s="130"/>
      <c r="I571" s="130"/>
    </row>
    <row r="572" spans="1:9">
      <c r="A572" s="140" t="s">
        <v>1</v>
      </c>
      <c r="B572" s="130">
        <v>107</v>
      </c>
      <c r="C572" s="130">
        <v>12.140186915887851</v>
      </c>
      <c r="D572" s="130">
        <v>0</v>
      </c>
      <c r="E572" s="130">
        <v>0</v>
      </c>
      <c r="F572" s="130">
        <v>0</v>
      </c>
      <c r="G572" s="130">
        <v>0</v>
      </c>
      <c r="H572" s="130">
        <v>0</v>
      </c>
      <c r="I572" s="130">
        <v>0</v>
      </c>
    </row>
    <row r="573" spans="1:9">
      <c r="A573" s="140" t="s">
        <v>14</v>
      </c>
      <c r="B573" s="130">
        <v>15</v>
      </c>
      <c r="C573" s="130">
        <v>2.2</v>
      </c>
      <c r="D573" s="130">
        <v>0</v>
      </c>
      <c r="E573" s="130">
        <v>622.688</v>
      </c>
      <c r="F573" s="130">
        <v>406.87</v>
      </c>
      <c r="G573" s="130">
        <v>0</v>
      </c>
      <c r="H573" s="130">
        <v>0</v>
      </c>
      <c r="I573" s="130">
        <v>1029.5580000000004</v>
      </c>
    </row>
    <row r="574" spans="1:9">
      <c r="A574" s="140" t="s">
        <v>118</v>
      </c>
      <c r="B574" s="130">
        <v>4</v>
      </c>
      <c r="C574" s="130">
        <v>25</v>
      </c>
      <c r="D574" s="130">
        <v>0</v>
      </c>
      <c r="E574" s="130">
        <v>0</v>
      </c>
      <c r="F574" s="130">
        <v>0</v>
      </c>
      <c r="G574" s="130">
        <v>0</v>
      </c>
      <c r="H574" s="130">
        <v>0</v>
      </c>
      <c r="I574" s="130">
        <v>0</v>
      </c>
    </row>
    <row r="575" spans="1:9">
      <c r="A575" s="139" t="s">
        <v>546</v>
      </c>
      <c r="B575" s="130">
        <v>126</v>
      </c>
      <c r="C575" s="130">
        <v>11.365079365079366</v>
      </c>
      <c r="D575" s="130">
        <v>0</v>
      </c>
      <c r="E575" s="130">
        <v>622.688</v>
      </c>
      <c r="F575" s="130">
        <v>406.87</v>
      </c>
      <c r="G575" s="130">
        <v>0</v>
      </c>
      <c r="H575" s="130">
        <v>0</v>
      </c>
      <c r="I575" s="130">
        <v>1029.5580000000004</v>
      </c>
    </row>
    <row r="576" spans="1:9" s="137" customFormat="1">
      <c r="A576" s="139" t="s">
        <v>67</v>
      </c>
      <c r="B576" s="130"/>
      <c r="C576" s="130"/>
      <c r="D576" s="130"/>
      <c r="E576" s="130"/>
      <c r="F576" s="130"/>
      <c r="G576" s="130"/>
      <c r="H576" s="130"/>
      <c r="I576" s="130"/>
    </row>
    <row r="577" spans="1:9" s="137" customFormat="1">
      <c r="A577" s="140" t="s">
        <v>1</v>
      </c>
      <c r="B577" s="148">
        <v>13</v>
      </c>
      <c r="C577" s="148">
        <v>13</v>
      </c>
      <c r="D577" s="148">
        <v>0</v>
      </c>
      <c r="E577" s="148">
        <v>0</v>
      </c>
      <c r="F577" s="148">
        <v>0</v>
      </c>
      <c r="G577" s="148">
        <v>0</v>
      </c>
      <c r="H577" s="148">
        <v>0</v>
      </c>
      <c r="I577" s="148">
        <v>0</v>
      </c>
    </row>
    <row r="578" spans="1:9" s="137" customFormat="1">
      <c r="A578" s="140" t="s">
        <v>118</v>
      </c>
      <c r="B578" s="148">
        <v>1</v>
      </c>
      <c r="C578" s="148">
        <v>35</v>
      </c>
      <c r="D578" s="148">
        <v>0</v>
      </c>
      <c r="E578" s="148">
        <v>0</v>
      </c>
      <c r="F578" s="148">
        <v>0</v>
      </c>
      <c r="G578" s="148">
        <v>0</v>
      </c>
      <c r="H578" s="148">
        <v>0</v>
      </c>
      <c r="I578" s="148">
        <v>0</v>
      </c>
    </row>
    <row r="579" spans="1:9" s="137" customFormat="1">
      <c r="A579" s="139" t="s">
        <v>686</v>
      </c>
      <c r="B579" s="148">
        <v>14</v>
      </c>
      <c r="C579" s="148">
        <v>14.571428571428571</v>
      </c>
      <c r="D579" s="148">
        <v>0</v>
      </c>
      <c r="E579" s="148">
        <v>0</v>
      </c>
      <c r="F579" s="148">
        <v>0</v>
      </c>
      <c r="G579" s="148">
        <v>0</v>
      </c>
      <c r="H579" s="148">
        <v>0</v>
      </c>
      <c r="I579" s="148">
        <v>0</v>
      </c>
    </row>
    <row r="580" spans="1:9">
      <c r="A580" s="139" t="s">
        <v>337</v>
      </c>
      <c r="B580" s="130"/>
      <c r="C580" s="130"/>
      <c r="D580" s="130"/>
      <c r="E580" s="130"/>
      <c r="F580" s="130"/>
      <c r="G580" s="130"/>
      <c r="H580" s="130"/>
      <c r="I580" s="130"/>
    </row>
    <row r="581" spans="1:9">
      <c r="A581" s="140" t="s">
        <v>1</v>
      </c>
      <c r="B581" s="130">
        <v>4</v>
      </c>
      <c r="C581" s="130">
        <v>13.5</v>
      </c>
      <c r="D581" s="130">
        <v>0</v>
      </c>
      <c r="E581" s="130">
        <v>0</v>
      </c>
      <c r="F581" s="130">
        <v>0</v>
      </c>
      <c r="G581" s="130">
        <v>0</v>
      </c>
      <c r="H581" s="130">
        <v>0</v>
      </c>
      <c r="I581" s="130">
        <v>0</v>
      </c>
    </row>
    <row r="582" spans="1:9">
      <c r="A582" s="139" t="s">
        <v>687</v>
      </c>
      <c r="B582" s="130">
        <v>4</v>
      </c>
      <c r="C582" s="130">
        <v>13.5</v>
      </c>
      <c r="D582" s="130">
        <v>0</v>
      </c>
      <c r="E582" s="130">
        <v>0</v>
      </c>
      <c r="F582" s="130">
        <v>0</v>
      </c>
      <c r="G582" s="130">
        <v>0</v>
      </c>
      <c r="H582" s="130">
        <v>0</v>
      </c>
      <c r="I582" s="130">
        <v>0</v>
      </c>
    </row>
    <row r="583" spans="1:9">
      <c r="A583" s="139" t="s">
        <v>450</v>
      </c>
      <c r="B583" s="130"/>
      <c r="C583" s="130"/>
      <c r="D583" s="130"/>
      <c r="E583" s="130"/>
      <c r="F583" s="130"/>
      <c r="G583" s="130"/>
      <c r="H583" s="130"/>
      <c r="I583" s="130"/>
    </row>
    <row r="584" spans="1:9">
      <c r="A584" s="140" t="s">
        <v>1</v>
      </c>
      <c r="B584" s="130">
        <v>1</v>
      </c>
      <c r="C584" s="130">
        <v>10</v>
      </c>
      <c r="D584" s="130">
        <v>0</v>
      </c>
      <c r="E584" s="130">
        <v>0</v>
      </c>
      <c r="F584" s="130">
        <v>0</v>
      </c>
      <c r="G584" s="130">
        <v>0</v>
      </c>
      <c r="H584" s="130">
        <v>0</v>
      </c>
      <c r="I584" s="130">
        <v>0</v>
      </c>
    </row>
    <row r="585" spans="1:9">
      <c r="A585" s="139" t="s">
        <v>688</v>
      </c>
      <c r="B585" s="130">
        <v>1</v>
      </c>
      <c r="C585" s="130">
        <v>10</v>
      </c>
      <c r="D585" s="130">
        <v>0</v>
      </c>
      <c r="E585" s="130">
        <v>0</v>
      </c>
      <c r="F585" s="130">
        <v>0</v>
      </c>
      <c r="G585" s="130">
        <v>0</v>
      </c>
      <c r="H585" s="130">
        <v>0</v>
      </c>
      <c r="I585" s="130">
        <v>0</v>
      </c>
    </row>
    <row r="586" spans="1:9">
      <c r="A586" s="139" t="s">
        <v>163</v>
      </c>
      <c r="B586" s="130"/>
      <c r="C586" s="130"/>
      <c r="D586" s="130"/>
      <c r="E586" s="130"/>
      <c r="F586" s="130"/>
      <c r="G586" s="130"/>
      <c r="H586" s="130"/>
      <c r="I586" s="130"/>
    </row>
    <row r="587" spans="1:9">
      <c r="A587" s="140" t="s">
        <v>1</v>
      </c>
      <c r="B587" s="130">
        <v>2</v>
      </c>
      <c r="C587" s="130">
        <v>8</v>
      </c>
      <c r="D587" s="130">
        <v>0</v>
      </c>
      <c r="E587" s="130">
        <v>0</v>
      </c>
      <c r="F587" s="130">
        <v>0</v>
      </c>
      <c r="G587" s="130">
        <v>0</v>
      </c>
      <c r="H587" s="130">
        <v>0</v>
      </c>
      <c r="I587" s="130">
        <v>0</v>
      </c>
    </row>
    <row r="588" spans="1:9">
      <c r="A588" s="140" t="s">
        <v>118</v>
      </c>
      <c r="B588" s="130">
        <v>7</v>
      </c>
      <c r="C588" s="130">
        <v>57.857142857142854</v>
      </c>
      <c r="D588" s="130">
        <v>0</v>
      </c>
      <c r="E588" s="130">
        <v>0</v>
      </c>
      <c r="F588" s="130">
        <v>0</v>
      </c>
      <c r="G588" s="130">
        <v>0</v>
      </c>
      <c r="H588" s="130">
        <v>0</v>
      </c>
      <c r="I588" s="130">
        <v>0</v>
      </c>
    </row>
    <row r="589" spans="1:9">
      <c r="A589" s="139" t="s">
        <v>553</v>
      </c>
      <c r="B589" s="130">
        <v>9</v>
      </c>
      <c r="C589" s="130">
        <v>46.777777777777779</v>
      </c>
      <c r="D589" s="130">
        <v>0</v>
      </c>
      <c r="E589" s="130">
        <v>0</v>
      </c>
      <c r="F589" s="130">
        <v>0</v>
      </c>
      <c r="G589" s="130">
        <v>0</v>
      </c>
      <c r="H589" s="130">
        <v>0</v>
      </c>
      <c r="I589" s="130">
        <v>0</v>
      </c>
    </row>
    <row r="590" spans="1:9">
      <c r="A590" s="139" t="s">
        <v>55</v>
      </c>
      <c r="B590" s="130"/>
      <c r="C590" s="130"/>
      <c r="D590" s="130"/>
      <c r="E590" s="130"/>
      <c r="F590" s="130"/>
      <c r="G590" s="130"/>
      <c r="H590" s="130"/>
      <c r="I590" s="130"/>
    </row>
    <row r="591" spans="1:9">
      <c r="A591" s="140" t="s">
        <v>1</v>
      </c>
      <c r="B591" s="130">
        <v>18</v>
      </c>
      <c r="C591" s="130">
        <v>40</v>
      </c>
      <c r="D591" s="130">
        <v>0</v>
      </c>
      <c r="E591" s="130">
        <v>0</v>
      </c>
      <c r="F591" s="130">
        <v>0</v>
      </c>
      <c r="G591" s="130">
        <v>0</v>
      </c>
      <c r="H591" s="130">
        <v>0</v>
      </c>
      <c r="I591" s="130">
        <v>0</v>
      </c>
    </row>
    <row r="592" spans="1:9">
      <c r="A592" s="140" t="s">
        <v>118</v>
      </c>
      <c r="B592" s="130">
        <v>15</v>
      </c>
      <c r="C592" s="130">
        <v>55</v>
      </c>
      <c r="D592" s="130">
        <v>0</v>
      </c>
      <c r="E592" s="130">
        <v>0</v>
      </c>
      <c r="F592" s="130">
        <v>0</v>
      </c>
      <c r="G592" s="130">
        <v>0</v>
      </c>
      <c r="H592" s="130">
        <v>0</v>
      </c>
      <c r="I592" s="130">
        <v>0</v>
      </c>
    </row>
    <row r="593" spans="1:9">
      <c r="A593" s="139" t="s">
        <v>492</v>
      </c>
      <c r="B593" s="130">
        <v>33</v>
      </c>
      <c r="C593" s="130">
        <v>46.81818181818182</v>
      </c>
      <c r="D593" s="130">
        <v>0</v>
      </c>
      <c r="E593" s="130">
        <v>0</v>
      </c>
      <c r="F593" s="130">
        <v>0</v>
      </c>
      <c r="G593" s="130">
        <v>0</v>
      </c>
      <c r="H593" s="130">
        <v>0</v>
      </c>
      <c r="I593" s="130">
        <v>0</v>
      </c>
    </row>
    <row r="594" spans="1:9">
      <c r="A594" s="139" t="s">
        <v>485</v>
      </c>
      <c r="B594" s="130"/>
      <c r="C594" s="130"/>
      <c r="D594" s="130"/>
      <c r="E594" s="130"/>
      <c r="F594" s="130"/>
      <c r="G594" s="130"/>
      <c r="H594" s="130"/>
      <c r="I594" s="130"/>
    </row>
    <row r="595" spans="1:9">
      <c r="A595" s="140" t="s">
        <v>14</v>
      </c>
      <c r="B595" s="130">
        <v>1</v>
      </c>
      <c r="C595" s="130">
        <v>2</v>
      </c>
      <c r="D595" s="130">
        <v>0</v>
      </c>
      <c r="E595" s="130">
        <v>150</v>
      </c>
      <c r="F595" s="130">
        <v>0</v>
      </c>
      <c r="G595" s="130">
        <v>0</v>
      </c>
      <c r="H595" s="130">
        <v>0</v>
      </c>
      <c r="I595" s="130">
        <v>150</v>
      </c>
    </row>
    <row r="596" spans="1:9">
      <c r="A596" s="139" t="s">
        <v>547</v>
      </c>
      <c r="B596" s="130">
        <v>1</v>
      </c>
      <c r="C596" s="130">
        <v>2</v>
      </c>
      <c r="D596" s="130">
        <v>0</v>
      </c>
      <c r="E596" s="130">
        <v>150</v>
      </c>
      <c r="F596" s="130">
        <v>0</v>
      </c>
      <c r="G596" s="130">
        <v>0</v>
      </c>
      <c r="H596" s="130">
        <v>0</v>
      </c>
      <c r="I596" s="130">
        <v>150</v>
      </c>
    </row>
    <row r="597" spans="1:9">
      <c r="A597" s="139" t="s">
        <v>56</v>
      </c>
      <c r="B597" s="130"/>
      <c r="C597" s="130"/>
      <c r="D597" s="130"/>
      <c r="E597" s="130"/>
      <c r="F597" s="130"/>
      <c r="G597" s="130"/>
      <c r="H597" s="130"/>
      <c r="I597" s="130"/>
    </row>
    <row r="598" spans="1:9">
      <c r="A598" s="140" t="s">
        <v>1</v>
      </c>
      <c r="B598" s="130">
        <v>1</v>
      </c>
      <c r="C598" s="130">
        <v>15</v>
      </c>
      <c r="D598" s="130">
        <v>0</v>
      </c>
      <c r="E598" s="130">
        <v>0</v>
      </c>
      <c r="F598" s="130">
        <v>0</v>
      </c>
      <c r="G598" s="130">
        <v>0</v>
      </c>
      <c r="H598" s="130">
        <v>0</v>
      </c>
      <c r="I598" s="130">
        <v>0</v>
      </c>
    </row>
    <row r="599" spans="1:9">
      <c r="A599" s="140" t="s">
        <v>118</v>
      </c>
      <c r="B599" s="130">
        <v>1</v>
      </c>
      <c r="C599" s="130">
        <v>15</v>
      </c>
      <c r="D599" s="130">
        <v>0</v>
      </c>
      <c r="E599" s="130">
        <v>0</v>
      </c>
      <c r="F599" s="130">
        <v>0</v>
      </c>
      <c r="G599" s="130">
        <v>0</v>
      </c>
      <c r="H599" s="130">
        <v>0</v>
      </c>
      <c r="I599" s="130">
        <v>0</v>
      </c>
    </row>
    <row r="600" spans="1:9">
      <c r="A600" s="139" t="s">
        <v>689</v>
      </c>
      <c r="B600" s="130">
        <v>2</v>
      </c>
      <c r="C600" s="130">
        <v>15</v>
      </c>
      <c r="D600" s="130">
        <v>0</v>
      </c>
      <c r="E600" s="130">
        <v>0</v>
      </c>
      <c r="F600" s="130">
        <v>0</v>
      </c>
      <c r="G600" s="130">
        <v>0</v>
      </c>
      <c r="H600" s="130">
        <v>0</v>
      </c>
      <c r="I600" s="130">
        <v>0</v>
      </c>
    </row>
    <row r="601" spans="1:9">
      <c r="A601" s="139" t="s">
        <v>690</v>
      </c>
      <c r="B601" s="130"/>
      <c r="C601" s="130"/>
      <c r="D601" s="130"/>
      <c r="E601" s="130"/>
      <c r="F601" s="130"/>
      <c r="G601" s="130"/>
      <c r="H601" s="130"/>
      <c r="I601" s="130"/>
    </row>
    <row r="602" spans="1:9">
      <c r="A602" s="140" t="s">
        <v>1</v>
      </c>
      <c r="B602" s="130">
        <v>2</v>
      </c>
      <c r="C602" s="130">
        <v>15</v>
      </c>
      <c r="D602" s="130">
        <v>0</v>
      </c>
      <c r="E602" s="130">
        <v>0</v>
      </c>
      <c r="F602" s="130">
        <v>0</v>
      </c>
      <c r="G602" s="130">
        <v>0</v>
      </c>
      <c r="H602" s="130">
        <v>0</v>
      </c>
      <c r="I602" s="130">
        <v>0</v>
      </c>
    </row>
    <row r="603" spans="1:9">
      <c r="A603" s="139" t="s">
        <v>691</v>
      </c>
      <c r="B603" s="130">
        <v>2</v>
      </c>
      <c r="C603" s="130">
        <v>15</v>
      </c>
      <c r="D603" s="130">
        <v>0</v>
      </c>
      <c r="E603" s="130">
        <v>0</v>
      </c>
      <c r="F603" s="130">
        <v>0</v>
      </c>
      <c r="G603" s="130">
        <v>0</v>
      </c>
      <c r="H603" s="130">
        <v>0</v>
      </c>
      <c r="I603" s="130">
        <v>0</v>
      </c>
    </row>
    <row r="604" spans="1:9">
      <c r="A604" s="139" t="s">
        <v>472</v>
      </c>
      <c r="B604" s="130"/>
      <c r="C604" s="130"/>
      <c r="D604" s="130"/>
      <c r="E604" s="130"/>
      <c r="F604" s="130"/>
      <c r="G604" s="130"/>
      <c r="H604" s="130"/>
      <c r="I604" s="130"/>
    </row>
    <row r="605" spans="1:9">
      <c r="A605" s="140" t="s">
        <v>1</v>
      </c>
      <c r="B605" s="130">
        <v>1</v>
      </c>
      <c r="C605" s="130">
        <v>12</v>
      </c>
      <c r="D605" s="130">
        <v>0</v>
      </c>
      <c r="E605" s="130">
        <v>0</v>
      </c>
      <c r="F605" s="130">
        <v>0</v>
      </c>
      <c r="G605" s="130">
        <v>0</v>
      </c>
      <c r="H605" s="130">
        <v>0</v>
      </c>
      <c r="I605" s="130">
        <v>0</v>
      </c>
    </row>
    <row r="606" spans="1:9">
      <c r="A606" s="139" t="s">
        <v>692</v>
      </c>
      <c r="B606" s="130">
        <v>1</v>
      </c>
      <c r="C606" s="130">
        <v>12</v>
      </c>
      <c r="D606" s="130">
        <v>0</v>
      </c>
      <c r="E606" s="130">
        <v>0</v>
      </c>
      <c r="F606" s="130">
        <v>0</v>
      </c>
      <c r="G606" s="130">
        <v>0</v>
      </c>
      <c r="H606" s="130">
        <v>0</v>
      </c>
      <c r="I606" s="130">
        <v>0</v>
      </c>
    </row>
    <row r="607" spans="1:9">
      <c r="A607" s="139" t="s">
        <v>54</v>
      </c>
      <c r="B607" s="130"/>
      <c r="C607" s="130"/>
      <c r="D607" s="130"/>
      <c r="E607" s="130"/>
      <c r="F607" s="130"/>
      <c r="G607" s="130"/>
      <c r="H607" s="130"/>
      <c r="I607" s="130"/>
    </row>
    <row r="608" spans="1:9">
      <c r="A608" s="140" t="s">
        <v>118</v>
      </c>
      <c r="B608" s="130">
        <v>3</v>
      </c>
      <c r="C608" s="130">
        <v>55</v>
      </c>
      <c r="D608" s="130">
        <v>0</v>
      </c>
      <c r="E608" s="130">
        <v>0</v>
      </c>
      <c r="F608" s="130">
        <v>0</v>
      </c>
      <c r="G608" s="130">
        <v>0</v>
      </c>
      <c r="H608" s="130">
        <v>0</v>
      </c>
      <c r="I608" s="130">
        <v>0</v>
      </c>
    </row>
    <row r="609" spans="1:9">
      <c r="A609" s="139" t="s">
        <v>693</v>
      </c>
      <c r="B609" s="130">
        <v>3</v>
      </c>
      <c r="C609" s="130">
        <v>55</v>
      </c>
      <c r="D609" s="130">
        <v>0</v>
      </c>
      <c r="E609" s="130">
        <v>0</v>
      </c>
      <c r="F609" s="130">
        <v>0</v>
      </c>
      <c r="G609" s="130">
        <v>0</v>
      </c>
      <c r="H609" s="130">
        <v>0</v>
      </c>
      <c r="I609" s="130">
        <v>0</v>
      </c>
    </row>
    <row r="610" spans="1:9">
      <c r="A610" s="128" t="s">
        <v>548</v>
      </c>
      <c r="B610" s="130">
        <v>196</v>
      </c>
      <c r="C610" s="130">
        <v>19.9234693877551</v>
      </c>
      <c r="D610" s="130">
        <v>0</v>
      </c>
      <c r="E610" s="130">
        <v>772.688</v>
      </c>
      <c r="F610" s="130">
        <v>406.87</v>
      </c>
      <c r="G610" s="130">
        <v>0</v>
      </c>
      <c r="H610" s="130">
        <v>0</v>
      </c>
      <c r="I610" s="130">
        <v>1179.5580000000004</v>
      </c>
    </row>
    <row r="611" spans="1:9">
      <c r="A611" s="143" t="s">
        <v>40</v>
      </c>
      <c r="B611" s="144"/>
      <c r="C611" s="144"/>
      <c r="D611" s="144"/>
      <c r="E611" s="144"/>
      <c r="F611" s="144"/>
      <c r="G611" s="144"/>
      <c r="H611" s="144"/>
      <c r="I611" s="144"/>
    </row>
    <row r="612" spans="1:9">
      <c r="A612" s="139" t="s">
        <v>63</v>
      </c>
      <c r="B612" s="130"/>
      <c r="C612" s="130"/>
      <c r="D612" s="130"/>
      <c r="E612" s="130"/>
      <c r="F612" s="130"/>
      <c r="G612" s="130"/>
      <c r="H612" s="130"/>
      <c r="I612" s="130"/>
    </row>
    <row r="613" spans="1:9">
      <c r="A613" s="140" t="s">
        <v>1</v>
      </c>
      <c r="B613" s="130">
        <v>25</v>
      </c>
      <c r="C613" s="130">
        <v>8.64</v>
      </c>
      <c r="D613" s="130">
        <v>0</v>
      </c>
      <c r="E613" s="130">
        <v>0</v>
      </c>
      <c r="F613" s="130">
        <v>0</v>
      </c>
      <c r="G613" s="130">
        <v>0</v>
      </c>
      <c r="H613" s="130">
        <v>0</v>
      </c>
      <c r="I613" s="130">
        <v>0</v>
      </c>
    </row>
    <row r="614" spans="1:9">
      <c r="A614" s="140" t="s">
        <v>14</v>
      </c>
      <c r="B614" s="130">
        <v>1</v>
      </c>
      <c r="C614" s="130">
        <v>3</v>
      </c>
      <c r="D614" s="130">
        <v>0</v>
      </c>
      <c r="E614" s="130">
        <v>0</v>
      </c>
      <c r="F614" s="130">
        <v>615.81999999999994</v>
      </c>
      <c r="G614" s="130">
        <v>0</v>
      </c>
      <c r="H614" s="130">
        <v>0</v>
      </c>
      <c r="I614" s="130">
        <v>615.81999999999994</v>
      </c>
    </row>
    <row r="615" spans="1:9">
      <c r="A615" s="139" t="s">
        <v>542</v>
      </c>
      <c r="B615" s="130">
        <v>26</v>
      </c>
      <c r="C615" s="130">
        <v>8.4230769230769234</v>
      </c>
      <c r="D615" s="130">
        <v>0</v>
      </c>
      <c r="E615" s="130">
        <v>0</v>
      </c>
      <c r="F615" s="130">
        <v>615.81999999999994</v>
      </c>
      <c r="G615" s="130">
        <v>0</v>
      </c>
      <c r="H615" s="130">
        <v>0</v>
      </c>
      <c r="I615" s="130">
        <v>615.81999999999994</v>
      </c>
    </row>
    <row r="616" spans="1:9">
      <c r="A616" s="128" t="s">
        <v>549</v>
      </c>
      <c r="B616" s="130">
        <v>26</v>
      </c>
      <c r="C616" s="130">
        <v>8.4230769230769234</v>
      </c>
      <c r="D616" s="130">
        <v>0</v>
      </c>
      <c r="E616" s="130">
        <v>0</v>
      </c>
      <c r="F616" s="130">
        <v>615.81999999999994</v>
      </c>
      <c r="G616" s="130">
        <v>0</v>
      </c>
      <c r="H616" s="130">
        <v>0</v>
      </c>
      <c r="I616" s="130">
        <v>615.81999999999994</v>
      </c>
    </row>
    <row r="617" spans="1:9">
      <c r="A617" s="128" t="s">
        <v>694</v>
      </c>
      <c r="B617" s="130"/>
      <c r="C617" s="130"/>
      <c r="D617" s="130"/>
      <c r="E617" s="130"/>
      <c r="F617" s="130"/>
      <c r="G617" s="130"/>
      <c r="H617" s="130"/>
      <c r="I617" s="130"/>
    </row>
    <row r="618" spans="1:9">
      <c r="A618" s="129" t="s">
        <v>694</v>
      </c>
      <c r="B618" s="130"/>
      <c r="C618" s="130"/>
      <c r="D618" s="130"/>
      <c r="E618" s="130"/>
      <c r="F618" s="130"/>
      <c r="G618" s="130"/>
      <c r="H618" s="130"/>
      <c r="I618" s="130"/>
    </row>
    <row r="619" spans="1:9">
      <c r="A619" s="138" t="s">
        <v>695</v>
      </c>
      <c r="B619" s="130"/>
      <c r="C619" s="130"/>
      <c r="D619" s="130">
        <v>0</v>
      </c>
      <c r="E619" s="130">
        <v>0</v>
      </c>
      <c r="F619" s="130">
        <v>0</v>
      </c>
      <c r="G619" s="130">
        <v>0</v>
      </c>
      <c r="H619" s="130">
        <v>0</v>
      </c>
      <c r="I619" s="130">
        <v>0</v>
      </c>
    </row>
    <row r="620" spans="1:9">
      <c r="A620" s="129" t="s">
        <v>696</v>
      </c>
      <c r="B620" s="130"/>
      <c r="C620" s="130"/>
      <c r="D620" s="130">
        <v>0</v>
      </c>
      <c r="E620" s="130">
        <v>0</v>
      </c>
      <c r="F620" s="130">
        <v>0</v>
      </c>
      <c r="G620" s="130">
        <v>0</v>
      </c>
      <c r="H620" s="130">
        <v>0</v>
      </c>
      <c r="I620" s="130">
        <v>0</v>
      </c>
    </row>
    <row r="621" spans="1:9">
      <c r="A621" s="128" t="s">
        <v>696</v>
      </c>
      <c r="B621" s="130"/>
      <c r="C621" s="130"/>
      <c r="D621" s="130">
        <v>0</v>
      </c>
      <c r="E621" s="130">
        <v>0</v>
      </c>
      <c r="F621" s="130">
        <v>0</v>
      </c>
      <c r="G621" s="130">
        <v>0</v>
      </c>
      <c r="H621" s="130">
        <v>0</v>
      </c>
      <c r="I621" s="130">
        <v>0</v>
      </c>
    </row>
    <row r="622" spans="1:9">
      <c r="A622" s="128" t="s">
        <v>397</v>
      </c>
      <c r="B622" s="130">
        <v>1390</v>
      </c>
      <c r="C622" s="130">
        <v>11.71875</v>
      </c>
      <c r="D622" s="130">
        <v>20695.684</v>
      </c>
      <c r="E622" s="130">
        <v>59822.029500000011</v>
      </c>
      <c r="F622" s="130">
        <v>62978.016900000024</v>
      </c>
      <c r="G622" s="130">
        <v>445.94</v>
      </c>
      <c r="H622" s="130">
        <v>1522.96</v>
      </c>
      <c r="I622" s="130">
        <v>145464.63039999994</v>
      </c>
    </row>
  </sheetData>
  <pageMargins left="0.7" right="0.7" top="0.75" bottom="0.75" header="0.3" footer="0.3"/>
  <pageSetup paperSize="9" orientation="portrait"/>
  <headerFooter scaleWithDoc="1" alignWithMargins="0" differentFirst="0" differentOddEven="0"/>
  <drawing r:id="rId4"/>
  <extLst>
    <ext xmlns:x14="http://schemas.microsoft.com/office/spreadsheetml/2009/9/main" uri="{A8765BA9-456A-4dab-B4F3-ACF838C121DE}">
      <x14:slicerList xmlns:x14="http://schemas.microsoft.com/office/spreadsheetml/2009/9/main">
        <x14:slicer xmlns:r="http://schemas.openxmlformats.org/officeDocument/2006/relationships" r:id="rId5"/>
      </x14:slicerList>
    </ext>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8">
    <tabColor rgb="FF00B0F0"/>
    <pageSetUpPr fitToPage="1"/>
  </sheetPr>
  <dimension ref="A1:NO265"/>
  <sheetViews>
    <sheetView topLeftCell="A1" zoomScale="70" view="normal" workbookViewId="0">
      <pane ySplit="15" topLeftCell="A40" activePane="bottomLeft" state="frozen"/>
      <selection pane="bottomLeft" activeCell="O104" sqref="O104"/>
    </sheetView>
  </sheetViews>
  <sheetFormatPr defaultColWidth="8.88671875" defaultRowHeight="14.4" baseColWidth="0"/>
  <cols>
    <col min="1" max="1" width="11" customWidth="1"/>
    <col min="2" max="2" width="10.41796875" customWidth="1"/>
    <col min="3" max="3" width="14.140625" customWidth="1"/>
    <col min="4" max="4" width="7.84765625" customWidth="1"/>
    <col min="5" max="5" width="21.41796875" customWidth="1"/>
    <col min="6" max="6" width="18.84765625" customWidth="1"/>
    <col min="7" max="7" width="18.27734375" style="2" customWidth="1"/>
    <col min="8" max="8" width="7.84765625" customWidth="1"/>
    <col min="9" max="9" width="14.7109375" style="4" customWidth="1"/>
    <col min="10" max="10" width="11.41796875" style="3" customWidth="1"/>
    <col min="11" max="11" width="12.41796875" style="4" customWidth="1"/>
    <col min="12" max="12" width="9.7109375" style="4" customWidth="1"/>
    <col min="13" max="13" width="8.84765625" style="4" customWidth="1"/>
    <col min="14" max="14" width="10.84765625" customWidth="1"/>
    <col min="15" max="15" width="13" style="4" customWidth="1"/>
    <col min="16" max="16" width="15.140625" customWidth="1"/>
    <col min="17" max="17" width="35.41796875" style="2" customWidth="1"/>
    <col min="18" max="18" width="41.41796875" style="2" customWidth="1"/>
    <col min="19" max="19" width="12.7109375" hidden="1" customWidth="1"/>
    <col min="20" max="20" width="7.7109375" style="4" hidden="1" customWidth="1"/>
    <col min="21" max="21" width="9" style="4" hidden="1" customWidth="1"/>
    <col min="22" max="22" width="15" hidden="1" customWidth="1"/>
    <col min="23" max="23" width="20.5703125" hidden="1" customWidth="1"/>
    <col min="24" max="24" width="13.7109375" style="5" customWidth="1"/>
    <col min="25" max="25" width="14.5703125" style="5" customWidth="1"/>
    <col min="26" max="26" width="14" style="5" bestFit="1" customWidth="1"/>
    <col min="27" max="27" width="15.41796875" style="5" bestFit="1" customWidth="1"/>
    <col min="28" max="28" width="14.7109375" style="5" bestFit="1" customWidth="1"/>
    <col min="29" max="29" width="16.7109375" style="5" bestFit="1" customWidth="1"/>
    <col min="30" max="30" width="16.5703125" style="5" customWidth="1"/>
    <col min="31" max="31" width="23.84765625" style="2" hidden="1" customWidth="1"/>
    <col min="32" max="32" width="9.41796875" customWidth="1"/>
    <col min="33" max="33" width="15.5703125" customWidth="1"/>
    <col min="34" max="34" width="19.5703125" customWidth="1"/>
    <col min="35" max="16384" width="8.84765625" customWidth="1"/>
  </cols>
  <sheetData>
    <row r="1" spans="1:31" customFormat="1" ht="30.75" customHeight="1" hidden="1">
      <c r="A1" t="s">
        <v>697</v>
      </c>
      <c r="D1"/>
      <c r="G1" s="2"/>
      <c r="H1" t="s">
        <v>698</v>
      </c>
      <c r="I1" s="4"/>
      <c r="J1" s="3"/>
      <c r="K1" s="4" t="s">
        <v>705</v>
      </c>
      <c r="L1" s="4"/>
      <c r="M1" s="4"/>
      <c r="O1" s="4"/>
      <c r="Q1" s="2"/>
      <c r="R1" s="2"/>
      <c r="T1" s="4"/>
      <c r="U1" s="4"/>
      <c r="X1" s="5"/>
      <c r="Y1" s="5"/>
      <c r="Z1" s="5"/>
      <c r="AA1" s="5"/>
      <c r="AB1" s="5"/>
      <c r="AC1" s="5"/>
      <c r="AD1" s="5"/>
      <c r="AE1" s="2"/>
    </row>
    <row r="2" spans="1:31" customFormat="1" ht="21" customHeight="1">
      <c r="A2" s="47" t="s">
        <v>118</v>
      </c>
      <c r="B2" s="103"/>
      <c r="C2" s="103"/>
      <c r="D2" s="48" t="s">
        <v>169</v>
      </c>
      <c r="E2" s="136"/>
      <c r="F2" s="136"/>
      <c r="G2" s="252"/>
      <c r="H2" s="319">
        <v>1</v>
      </c>
      <c r="I2" s="320" t="s">
        <v>699</v>
      </c>
      <c r="J2" s="320" t="s">
        <v>706</v>
      </c>
      <c r="K2" s="321" t="s">
        <v>715</v>
      </c>
      <c r="L2" s="320"/>
      <c r="M2" s="253"/>
      <c r="O2" s="253"/>
      <c r="P2" s="136"/>
      <c r="Q2" s="2"/>
      <c r="R2" s="2"/>
      <c r="T2" s="4"/>
      <c r="U2" s="4"/>
      <c r="X2" s="5"/>
      <c r="Y2" s="5"/>
      <c r="Z2" s="5"/>
      <c r="AA2" s="5"/>
      <c r="AB2" s="5"/>
      <c r="AC2" s="5"/>
      <c r="AD2" s="5"/>
      <c r="AE2" s="2"/>
    </row>
    <row r="3" spans="1:31" customFormat="1" ht="15" customHeight="1">
      <c r="A3" s="49" t="s">
        <v>1</v>
      </c>
      <c r="B3" s="104"/>
      <c r="C3" s="104"/>
      <c r="D3" s="48" t="s">
        <v>170</v>
      </c>
      <c r="E3" s="136"/>
      <c r="F3" s="136"/>
      <c r="G3" s="252"/>
      <c r="H3" s="319">
        <v>2</v>
      </c>
      <c r="I3" s="320" t="s">
        <v>700</v>
      </c>
      <c r="J3" s="320" t="s">
        <v>707</v>
      </c>
      <c r="K3" s="321" t="s">
        <v>716</v>
      </c>
      <c r="L3" s="320"/>
      <c r="M3" s="253"/>
      <c r="O3" s="253"/>
      <c r="P3" s="136"/>
      <c r="Q3" s="2"/>
      <c r="R3" s="2"/>
      <c r="T3" s="4"/>
      <c r="U3" s="4"/>
      <c r="X3" s="5"/>
      <c r="Y3" s="5"/>
      <c r="Z3" s="5"/>
      <c r="AA3" s="5"/>
      <c r="AB3" s="5"/>
      <c r="AC3" s="5"/>
      <c r="AD3" s="5"/>
      <c r="AE3" s="2"/>
    </row>
    <row r="4" spans="1:31" customFormat="1" ht="15.75" customHeight="1">
      <c r="A4" s="50" t="s">
        <v>14</v>
      </c>
      <c r="B4" s="105"/>
      <c r="C4" s="105"/>
      <c r="D4" s="48" t="s">
        <v>171</v>
      </c>
      <c r="E4" s="136"/>
      <c r="F4" s="136"/>
      <c r="G4" s="252"/>
      <c r="H4" s="319">
        <v>3</v>
      </c>
      <c r="I4" s="320" t="s">
        <v>701</v>
      </c>
      <c r="J4" s="320" t="s">
        <v>708</v>
      </c>
      <c r="K4" s="321" t="s">
        <v>717</v>
      </c>
      <c r="L4" s="320"/>
      <c r="M4" s="253"/>
      <c r="O4" s="253"/>
      <c r="P4" s="136"/>
      <c r="Q4" s="3"/>
      <c r="R4" s="2"/>
      <c r="T4" s="4"/>
      <c r="U4" s="4"/>
      <c r="X4" s="5"/>
      <c r="Y4" s="5"/>
      <c r="Z4" s="5"/>
      <c r="AA4" s="5"/>
      <c r="AB4" s="5"/>
      <c r="AC4" s="5"/>
      <c r="AD4" s="5"/>
      <c r="AE4" s="2"/>
    </row>
    <row r="5" spans="1:16" ht="18.75" customHeight="1">
      <c r="A5" s="51" t="s">
        <v>0</v>
      </c>
      <c r="B5" s="106"/>
      <c r="C5" s="106"/>
      <c r="D5" s="48" t="s">
        <v>172</v>
      </c>
      <c r="E5" s="136"/>
      <c r="F5" s="136"/>
      <c r="G5" s="252"/>
      <c r="H5" s="319">
        <v>4</v>
      </c>
      <c r="I5" s="320" t="s">
        <v>702</v>
      </c>
      <c r="J5" s="320" t="s">
        <v>709</v>
      </c>
      <c r="K5" s="321" t="s">
        <v>718</v>
      </c>
      <c r="L5" s="320"/>
      <c r="M5" s="253"/>
      <c r="O5" s="253"/>
      <c r="P5" s="136"/>
    </row>
    <row r="6" spans="4:31" customFormat="1" ht="19.5" customHeight="1">
      <c r="D6" s="136"/>
      <c r="E6" s="136"/>
      <c r="F6" s="136"/>
      <c r="G6" s="252"/>
      <c r="H6" s="319">
        <v>5</v>
      </c>
      <c r="I6" s="320" t="s">
        <v>703</v>
      </c>
      <c r="J6" s="320" t="s">
        <v>710</v>
      </c>
      <c r="K6" s="321" t="s">
        <v>719</v>
      </c>
      <c r="L6" s="320"/>
      <c r="M6" s="253"/>
      <c r="O6" s="253"/>
      <c r="P6" s="136"/>
      <c r="Q6" s="2"/>
      <c r="R6" s="2"/>
      <c r="T6" s="4"/>
      <c r="U6" s="4"/>
      <c r="X6" s="5"/>
      <c r="Y6" s="5"/>
      <c r="Z6" s="5"/>
      <c r="AA6" s="5"/>
      <c r="AB6" s="5"/>
      <c r="AC6" s="5"/>
      <c r="AD6" s="5"/>
      <c r="AE6" s="2"/>
    </row>
    <row r="7" spans="4:31" customFormat="1" ht="18.75" customHeight="1">
      <c r="D7" s="136"/>
      <c r="E7" s="136"/>
      <c r="F7" s="136"/>
      <c r="G7" s="252"/>
      <c r="H7" s="319">
        <v>6</v>
      </c>
      <c r="I7" s="320" t="s">
        <v>704</v>
      </c>
      <c r="J7" s="320" t="s">
        <v>711</v>
      </c>
      <c r="K7" s="321" t="s">
        <v>720</v>
      </c>
      <c r="L7" s="320"/>
      <c r="M7" s="253"/>
      <c r="O7" s="253"/>
      <c r="P7" s="136"/>
      <c r="Q7" s="2"/>
      <c r="R7" s="2"/>
      <c r="T7" s="4"/>
      <c r="U7" s="4"/>
      <c r="X7" s="5"/>
      <c r="Y7" s="5"/>
      <c r="Z7" s="5"/>
      <c r="AA7" s="5"/>
      <c r="AB7" s="5"/>
      <c r="AC7" s="5"/>
      <c r="AD7" s="5"/>
      <c r="AE7" s="2"/>
    </row>
    <row r="8" spans="4:31" customFormat="1" ht="16.5" customHeight="1" hidden="1">
      <c r="D8" s="136"/>
      <c r="E8" s="136"/>
      <c r="F8" s="136"/>
      <c r="G8" s="252"/>
      <c r="H8" s="321"/>
      <c r="I8" s="320"/>
      <c r="J8" s="320" t="s">
        <v>712</v>
      </c>
      <c r="K8" s="321" t="s">
        <v>721</v>
      </c>
      <c r="L8" s="320"/>
      <c r="M8" s="253"/>
      <c r="O8" s="253"/>
      <c r="P8" s="136"/>
      <c r="Q8" s="2"/>
      <c r="R8" s="2"/>
      <c r="T8" s="4"/>
      <c r="U8" s="4"/>
      <c r="X8" s="5"/>
      <c r="Y8" s="5"/>
      <c r="Z8" s="5"/>
      <c r="AA8" s="5"/>
      <c r="AB8" s="5"/>
      <c r="AC8" s="5"/>
      <c r="AD8" s="5"/>
      <c r="AE8" s="2"/>
    </row>
    <row r="9" spans="2:16" ht="16.5" customHeight="1" hidden="1">
      <c r="B9"/>
      <c r="C9"/>
      <c r="D9" s="136"/>
      <c r="E9" s="136"/>
      <c r="F9" s="136"/>
      <c r="G9" s="252"/>
      <c r="H9" s="321"/>
      <c r="I9" s="320"/>
      <c r="J9" s="320" t="s">
        <v>713</v>
      </c>
      <c r="K9" s="321" t="s">
        <v>722</v>
      </c>
      <c r="L9" s="320"/>
      <c r="M9" s="253"/>
      <c r="O9" s="253"/>
      <c r="P9" s="136"/>
    </row>
    <row r="10" spans="4:16" ht="18" customHeight="1" thickBot="1">
      <c r="D10" s="136"/>
      <c r="E10" s="136"/>
      <c r="F10" s="136"/>
      <c r="G10" s="252"/>
      <c r="H10" s="321"/>
      <c r="I10" s="320"/>
      <c r="J10" s="320" t="s">
        <v>714</v>
      </c>
      <c r="K10" s="321" t="s">
        <v>723</v>
      </c>
      <c r="L10" s="320"/>
      <c r="M10" s="253"/>
      <c r="O10" s="253"/>
      <c r="P10" s="136"/>
    </row>
    <row r="11" spans="1:1" ht="26.25" customHeight="1" hidden="1" thickBot="1">
      <c r="A11"/>
    </row>
    <row r="12" spans="1:31" ht="15" thickBot="1">
      <c r="A12" s="325" t="s">
        <v>10</v>
      </c>
      <c r="B12" s="326"/>
      <c r="C12" s="326"/>
      <c r="D12" s="327"/>
      <c r="E12" s="328"/>
      <c r="F12" s="328"/>
      <c r="G12" s="329"/>
      <c r="H12" s="330" t="s">
        <v>2</v>
      </c>
      <c r="I12" s="331"/>
      <c r="J12" s="331"/>
      <c r="K12" s="331"/>
      <c r="L12" s="331"/>
      <c r="M12" s="331"/>
      <c r="N12" s="331"/>
      <c r="O12" s="331"/>
      <c r="P12" s="331"/>
      <c r="Q12" s="331"/>
      <c r="R12" s="331"/>
      <c r="S12" s="332"/>
      <c r="T12" s="331"/>
      <c r="U12" s="331"/>
      <c r="V12" s="331"/>
      <c r="W12" s="331"/>
      <c r="X12" s="324"/>
      <c r="Y12" s="324"/>
      <c r="Z12" s="324"/>
      <c r="AA12" s="324"/>
      <c r="AB12" s="324"/>
      <c r="AC12" s="324"/>
      <c r="AD12" s="324"/>
      <c r="AE12" s="258"/>
    </row>
    <row r="13" spans="1:31" ht="32.4" customHeight="1">
      <c r="A13" s="345" t="s">
        <v>352</v>
      </c>
      <c r="B13" s="345" t="s">
        <v>392</v>
      </c>
      <c r="C13" s="355" t="s">
        <v>391</v>
      </c>
      <c r="D13" s="336" t="s">
        <v>168</v>
      </c>
      <c r="E13" s="350" t="s">
        <v>11</v>
      </c>
      <c r="F13" s="350" t="s">
        <v>12</v>
      </c>
      <c r="G13" s="350" t="s">
        <v>13</v>
      </c>
      <c r="H13" s="359" t="s">
        <v>17</v>
      </c>
      <c r="I13" s="359" t="s">
        <v>1000</v>
      </c>
      <c r="J13" s="365" t="s">
        <v>32</v>
      </c>
      <c r="K13" s="362" t="s">
        <v>870</v>
      </c>
      <c r="L13" s="369" t="s">
        <v>698</v>
      </c>
      <c r="M13" s="369" t="s">
        <v>705</v>
      </c>
      <c r="N13" s="333" t="s">
        <v>3</v>
      </c>
      <c r="O13" s="333" t="s">
        <v>4</v>
      </c>
      <c r="P13" s="333" t="s">
        <v>15</v>
      </c>
      <c r="Q13" s="348" t="s">
        <v>144</v>
      </c>
      <c r="R13" s="367" t="s">
        <v>145</v>
      </c>
      <c r="S13" s="357" t="s">
        <v>900</v>
      </c>
      <c r="T13" s="339" t="s">
        <v>5</v>
      </c>
      <c r="U13" s="340"/>
      <c r="V13" s="259" t="s">
        <v>6</v>
      </c>
      <c r="W13" s="260" t="s">
        <v>7</v>
      </c>
      <c r="X13" s="371" t="s">
        <v>997</v>
      </c>
      <c r="Y13" s="371"/>
      <c r="Z13" s="371"/>
      <c r="AA13" s="371"/>
      <c r="AB13" s="371"/>
      <c r="AC13" s="261"/>
      <c r="AD13" s="353" t="s">
        <v>16</v>
      </c>
      <c r="AE13" s="357" t="s">
        <v>148</v>
      </c>
    </row>
    <row r="14" spans="1:42" ht="23.25" customHeight="1">
      <c r="A14" s="346"/>
      <c r="B14" s="346"/>
      <c r="C14" s="356"/>
      <c r="D14" s="337"/>
      <c r="E14" s="351"/>
      <c r="F14" s="351"/>
      <c r="G14" s="351"/>
      <c r="H14" s="360"/>
      <c r="I14" s="360"/>
      <c r="J14" s="365"/>
      <c r="K14" s="363"/>
      <c r="L14" s="370"/>
      <c r="M14" s="370"/>
      <c r="N14" s="334"/>
      <c r="O14" s="334"/>
      <c r="P14" s="334"/>
      <c r="Q14" s="349" t="s">
        <v>144</v>
      </c>
      <c r="R14" s="368" t="s">
        <v>145</v>
      </c>
      <c r="S14" s="357"/>
      <c r="T14" s="341"/>
      <c r="U14" s="342"/>
      <c r="V14" s="262" t="s">
        <v>173</v>
      </c>
      <c r="W14" s="263" t="s">
        <v>8</v>
      </c>
      <c r="X14" s="228" t="s">
        <v>889</v>
      </c>
      <c r="Y14" s="229" t="s">
        <v>890</v>
      </c>
      <c r="Z14" s="230" t="s">
        <v>891</v>
      </c>
      <c r="AA14" s="230" t="s">
        <v>892</v>
      </c>
      <c r="AB14" s="230" t="s">
        <v>893</v>
      </c>
      <c r="AC14" s="230" t="s">
        <v>894</v>
      </c>
      <c r="AD14" s="354"/>
      <c r="AE14" s="358" t="s">
        <v>145</v>
      </c>
      <c r="AF14" s="226"/>
      <c r="AG14" s="226"/>
      <c r="AH14" s="226"/>
      <c r="AI14" s="226"/>
      <c r="AJ14" s="226"/>
      <c r="AK14" s="226"/>
      <c r="AL14" s="226"/>
      <c r="AM14" s="226"/>
      <c r="AN14" s="226"/>
      <c r="AO14" s="226"/>
      <c r="AP14" s="226"/>
    </row>
    <row r="15" spans="1:42" ht="30" customHeight="1">
      <c r="A15" s="347"/>
      <c r="B15" s="347"/>
      <c r="C15" s="356"/>
      <c r="D15" s="338"/>
      <c r="E15" s="352"/>
      <c r="F15" s="352"/>
      <c r="G15" s="352"/>
      <c r="H15" s="361"/>
      <c r="I15" s="361"/>
      <c r="J15" s="365"/>
      <c r="K15" s="364"/>
      <c r="L15" s="370"/>
      <c r="M15" s="370"/>
      <c r="N15" s="335"/>
      <c r="O15" s="335"/>
      <c r="P15" s="335"/>
      <c r="Q15" s="349" t="s">
        <v>144</v>
      </c>
      <c r="R15" s="368" t="s">
        <v>145</v>
      </c>
      <c r="S15" s="366"/>
      <c r="T15" s="343"/>
      <c r="U15" s="344"/>
      <c r="V15" s="264" t="s">
        <v>174</v>
      </c>
      <c r="W15" s="265" t="s">
        <v>9</v>
      </c>
      <c r="X15" s="254" t="s">
        <v>996</v>
      </c>
      <c r="Y15" s="255" t="s">
        <v>895</v>
      </c>
      <c r="Z15" s="256" t="s">
        <v>896</v>
      </c>
      <c r="AA15" s="256" t="s">
        <v>897</v>
      </c>
      <c r="AB15" s="256" t="s">
        <v>898</v>
      </c>
      <c r="AC15" s="256" t="s">
        <v>899</v>
      </c>
      <c r="AD15" s="354"/>
      <c r="AE15" s="358" t="s">
        <v>145</v>
      </c>
      <c r="AF15" s="226"/>
      <c r="AG15" s="226"/>
      <c r="AH15" s="226"/>
      <c r="AI15" s="226"/>
      <c r="AJ15" s="226"/>
      <c r="AK15" s="226"/>
      <c r="AL15" s="226"/>
      <c r="AM15" s="226"/>
      <c r="AN15" s="226"/>
      <c r="AO15" s="226"/>
      <c r="AP15" s="226"/>
    </row>
    <row r="16" spans="1:42" s="222" customFormat="1" ht="43.2" customHeight="1">
      <c r="A16" s="266" t="s">
        <v>390</v>
      </c>
      <c r="B16" s="266">
        <v>1</v>
      </c>
      <c r="C16" s="267" t="s">
        <v>724</v>
      </c>
      <c r="D16" s="266">
        <v>0</v>
      </c>
      <c r="E16" s="268" t="s">
        <v>726</v>
      </c>
      <c r="F16" s="268" t="s">
        <v>725</v>
      </c>
      <c r="G16" s="268" t="s">
        <v>135</v>
      </c>
      <c r="H16" s="269" t="s">
        <v>18</v>
      </c>
      <c r="I16" s="270">
        <v>421</v>
      </c>
      <c r="J16" s="271">
        <v>42</v>
      </c>
      <c r="K16" s="272" t="s">
        <v>1</v>
      </c>
      <c r="L16" s="270">
        <v>4</v>
      </c>
      <c r="M16" s="270" t="s">
        <v>713</v>
      </c>
      <c r="N16" s="269">
        <v>35</v>
      </c>
      <c r="O16" s="270" t="s">
        <v>887</v>
      </c>
      <c r="P16" s="273">
        <f>SUM(I16*J16)</f>
        <v>17682</v>
      </c>
      <c r="Q16" s="273" t="s">
        <v>727</v>
      </c>
      <c r="R16" s="273" t="s">
        <v>860</v>
      </c>
      <c r="S16" s="270" t="s">
        <v>728</v>
      </c>
      <c r="T16" s="270"/>
      <c r="U16" s="270"/>
      <c r="V16" s="274"/>
      <c r="W16" s="270"/>
      <c r="X16" s="273"/>
      <c r="Y16" s="273"/>
      <c r="Z16" s="273"/>
      <c r="AA16" s="273">
        <f>SUM(P16)</f>
        <v>17682</v>
      </c>
      <c r="AB16" s="273"/>
      <c r="AC16" s="273"/>
      <c r="AD16" s="275">
        <f>SUM(X16:AC16)</f>
        <v>17682</v>
      </c>
      <c r="AE16" s="276"/>
      <c r="AF16" s="227"/>
      <c r="AG16" s="227"/>
      <c r="AH16" s="227"/>
      <c r="AI16" s="227"/>
      <c r="AJ16" s="227"/>
      <c r="AK16" s="227"/>
      <c r="AL16" s="227"/>
      <c r="AM16" s="227"/>
      <c r="AN16" s="227"/>
      <c r="AO16" s="227"/>
      <c r="AP16" s="227"/>
    </row>
    <row r="17" spans="1:42" s="222" customFormat="1" ht="43.2" customHeight="1">
      <c r="A17" s="266" t="s">
        <v>390</v>
      </c>
      <c r="B17" s="266">
        <v>1</v>
      </c>
      <c r="C17" s="267" t="s">
        <v>724</v>
      </c>
      <c r="D17" s="266">
        <v>0</v>
      </c>
      <c r="E17" s="268" t="s">
        <v>726</v>
      </c>
      <c r="F17" s="268" t="s">
        <v>729</v>
      </c>
      <c r="G17" s="268" t="s">
        <v>135</v>
      </c>
      <c r="H17" s="269" t="s">
        <v>18</v>
      </c>
      <c r="I17" s="270">
        <v>1248</v>
      </c>
      <c r="J17" s="271">
        <v>42</v>
      </c>
      <c r="K17" s="272" t="s">
        <v>1</v>
      </c>
      <c r="L17" s="270">
        <v>4</v>
      </c>
      <c r="M17" s="270" t="s">
        <v>713</v>
      </c>
      <c r="N17" s="269">
        <v>35</v>
      </c>
      <c r="O17" s="270" t="s">
        <v>887</v>
      </c>
      <c r="P17" s="273">
        <f>SUM(I17*J17)</f>
        <v>52416</v>
      </c>
      <c r="Q17" s="273" t="s">
        <v>760</v>
      </c>
      <c r="R17" s="273" t="s">
        <v>861</v>
      </c>
      <c r="S17" s="270" t="s">
        <v>728</v>
      </c>
      <c r="T17" s="270"/>
      <c r="U17" s="270"/>
      <c r="V17" s="274"/>
      <c r="W17" s="270"/>
      <c r="X17" s="273"/>
      <c r="Y17" s="273"/>
      <c r="Z17" s="273"/>
      <c r="AA17" s="273">
        <f>P17</f>
        <v>52416</v>
      </c>
      <c r="AB17" s="273"/>
      <c r="AC17" s="273"/>
      <c r="AD17" s="275">
        <f>SUM(X17:AC17)</f>
        <v>52416</v>
      </c>
      <c r="AE17" s="276"/>
      <c r="AF17" s="227"/>
      <c r="AG17" s="227"/>
      <c r="AH17" s="227"/>
      <c r="AI17" s="227"/>
      <c r="AJ17" s="227"/>
      <c r="AK17" s="227"/>
      <c r="AL17" s="227"/>
      <c r="AM17" s="227"/>
      <c r="AN17" s="227"/>
      <c r="AO17" s="227"/>
      <c r="AP17" s="227"/>
    </row>
    <row r="18" spans="1:42" s="222" customFormat="1" ht="59.25" customHeight="1">
      <c r="A18" s="266" t="s">
        <v>390</v>
      </c>
      <c r="B18" s="266">
        <v>1</v>
      </c>
      <c r="C18" s="267" t="s">
        <v>724</v>
      </c>
      <c r="D18" s="266">
        <v>0</v>
      </c>
      <c r="E18" s="268" t="s">
        <v>726</v>
      </c>
      <c r="F18" s="268" t="s">
        <v>730</v>
      </c>
      <c r="G18" s="268" t="s">
        <v>826</v>
      </c>
      <c r="H18" s="269" t="s">
        <v>18</v>
      </c>
      <c r="I18" s="270">
        <v>421</v>
      </c>
      <c r="J18" s="271">
        <v>80</v>
      </c>
      <c r="K18" s="272" t="s">
        <v>1</v>
      </c>
      <c r="L18" s="270">
        <v>3</v>
      </c>
      <c r="M18" s="270" t="s">
        <v>713</v>
      </c>
      <c r="N18" s="269">
        <v>15</v>
      </c>
      <c r="O18" s="270" t="s">
        <v>846</v>
      </c>
      <c r="P18" s="273">
        <f>SUM(I18*J18)</f>
        <v>33680</v>
      </c>
      <c r="Q18" s="273" t="s">
        <v>731</v>
      </c>
      <c r="R18" s="273" t="s">
        <v>737</v>
      </c>
      <c r="S18" s="270" t="s">
        <v>728</v>
      </c>
      <c r="T18" s="270"/>
      <c r="U18" s="270"/>
      <c r="V18" s="274"/>
      <c r="W18" s="270"/>
      <c r="X18" s="273"/>
      <c r="Y18" s="273"/>
      <c r="Z18" s="273">
        <f>P18</f>
        <v>33680</v>
      </c>
      <c r="AA18" s="273"/>
      <c r="AB18" s="273"/>
      <c r="AC18" s="273"/>
      <c r="AD18" s="275">
        <f>SUM(X18:AC18)</f>
        <v>33680</v>
      </c>
      <c r="AE18" s="276"/>
      <c r="AF18" s="227"/>
      <c r="AG18" s="227"/>
      <c r="AH18" s="227"/>
      <c r="AI18" s="227"/>
      <c r="AJ18" s="227"/>
      <c r="AK18" s="227"/>
      <c r="AL18" s="227"/>
      <c r="AM18" s="227"/>
      <c r="AN18" s="227"/>
      <c r="AO18" s="227"/>
      <c r="AP18" s="227"/>
    </row>
    <row r="19" spans="1:42" s="222" customFormat="1" ht="26.4">
      <c r="A19" s="266" t="s">
        <v>390</v>
      </c>
      <c r="B19" s="266">
        <v>1</v>
      </c>
      <c r="C19" s="267" t="s">
        <v>724</v>
      </c>
      <c r="D19" s="266">
        <v>0</v>
      </c>
      <c r="E19" s="268" t="s">
        <v>726</v>
      </c>
      <c r="F19" s="268" t="s">
        <v>730</v>
      </c>
      <c r="G19" s="268" t="s">
        <v>826</v>
      </c>
      <c r="H19" s="269" t="s">
        <v>18</v>
      </c>
      <c r="I19" s="270">
        <v>421</v>
      </c>
      <c r="J19" s="271">
        <v>80</v>
      </c>
      <c r="K19" s="272" t="s">
        <v>118</v>
      </c>
      <c r="L19" s="270">
        <v>5</v>
      </c>
      <c r="M19" s="270" t="s">
        <v>713</v>
      </c>
      <c r="N19" s="269">
        <v>15</v>
      </c>
      <c r="O19" s="270" t="s">
        <v>842</v>
      </c>
      <c r="P19" s="273">
        <f>SUM(I19*J19)</f>
        <v>33680</v>
      </c>
      <c r="Q19" s="273" t="s">
        <v>904</v>
      </c>
      <c r="R19" s="273" t="s">
        <v>904</v>
      </c>
      <c r="S19" s="270" t="s">
        <v>728</v>
      </c>
      <c r="T19" s="270"/>
      <c r="U19" s="270"/>
      <c r="V19" s="274"/>
      <c r="W19" s="270"/>
      <c r="X19" s="273"/>
      <c r="Y19" s="273"/>
      <c r="Z19" s="273"/>
      <c r="AA19" s="273"/>
      <c r="AB19" s="273">
        <v>12896</v>
      </c>
      <c r="AC19" s="273"/>
      <c r="AD19" s="275">
        <f>SUM(X19:AC19)</f>
        <v>12896</v>
      </c>
      <c r="AE19" s="276"/>
      <c r="AF19" s="227"/>
      <c r="AG19" s="227"/>
      <c r="AH19" s="227"/>
      <c r="AI19" s="227"/>
      <c r="AJ19" s="227"/>
      <c r="AK19" s="227"/>
      <c r="AL19" s="227"/>
      <c r="AM19" s="227"/>
      <c r="AN19" s="227"/>
      <c r="AO19" s="227"/>
      <c r="AP19" s="227"/>
    </row>
    <row r="20" spans="1:31" s="222" customFormat="1" ht="66">
      <c r="A20" s="266" t="s">
        <v>390</v>
      </c>
      <c r="B20" s="266">
        <v>1</v>
      </c>
      <c r="C20" s="267" t="s">
        <v>724</v>
      </c>
      <c r="D20" s="266">
        <v>0</v>
      </c>
      <c r="E20" s="268" t="s">
        <v>37</v>
      </c>
      <c r="F20" s="268" t="s">
        <v>37</v>
      </c>
      <c r="G20" s="268" t="s">
        <v>871</v>
      </c>
      <c r="H20" s="269" t="s">
        <v>1001</v>
      </c>
      <c r="I20" s="270">
        <v>37</v>
      </c>
      <c r="J20" s="271">
        <v>823</v>
      </c>
      <c r="K20" s="272" t="s">
        <v>1</v>
      </c>
      <c r="L20" s="270">
        <v>4</v>
      </c>
      <c r="M20" s="270" t="s">
        <v>713</v>
      </c>
      <c r="N20" s="269">
        <v>35</v>
      </c>
      <c r="O20" s="270" t="s">
        <v>887</v>
      </c>
      <c r="P20" s="273">
        <f>SUM(I20*J20)</f>
        <v>30451</v>
      </c>
      <c r="Q20" s="273" t="s">
        <v>734</v>
      </c>
      <c r="R20" s="273" t="s">
        <v>767</v>
      </c>
      <c r="S20" s="270" t="s">
        <v>728</v>
      </c>
      <c r="T20" s="270"/>
      <c r="U20" s="270"/>
      <c r="V20" s="274"/>
      <c r="W20" s="270"/>
      <c r="X20" s="273"/>
      <c r="Y20" s="273"/>
      <c r="Z20" s="273"/>
      <c r="AA20" s="273">
        <f>P20</f>
        <v>30451</v>
      </c>
      <c r="AB20" s="273"/>
      <c r="AC20" s="273"/>
      <c r="AD20" s="275">
        <f>SUM(X20:AC20)</f>
        <v>30451</v>
      </c>
      <c r="AE20" s="277"/>
    </row>
    <row r="21" spans="1:31" s="222" customFormat="1" ht="42.6" customHeight="1">
      <c r="A21" s="266" t="s">
        <v>390</v>
      </c>
      <c r="B21" s="266">
        <v>1</v>
      </c>
      <c r="C21" s="267" t="s">
        <v>724</v>
      </c>
      <c r="D21" s="266">
        <v>0</v>
      </c>
      <c r="E21" s="268" t="s">
        <v>732</v>
      </c>
      <c r="F21" s="268" t="s">
        <v>733</v>
      </c>
      <c r="G21" s="268" t="s">
        <v>63</v>
      </c>
      <c r="H21" s="269" t="s">
        <v>1001</v>
      </c>
      <c r="I21" s="270">
        <v>37</v>
      </c>
      <c r="J21" s="271">
        <v>525</v>
      </c>
      <c r="K21" s="272" t="s">
        <v>1</v>
      </c>
      <c r="L21" s="270">
        <v>6</v>
      </c>
      <c r="M21" s="270" t="s">
        <v>713</v>
      </c>
      <c r="N21" s="269">
        <v>35</v>
      </c>
      <c r="O21" s="270" t="s">
        <v>888</v>
      </c>
      <c r="P21" s="273">
        <f>SUM(I21*J21)</f>
        <v>19425</v>
      </c>
      <c r="Q21" s="273" t="s">
        <v>735</v>
      </c>
      <c r="R21" s="273" t="s">
        <v>862</v>
      </c>
      <c r="S21" s="270" t="s">
        <v>728</v>
      </c>
      <c r="T21" s="270"/>
      <c r="U21" s="270"/>
      <c r="V21" s="274"/>
      <c r="W21" s="270"/>
      <c r="X21" s="273"/>
      <c r="Y21" s="273"/>
      <c r="Z21" s="273"/>
      <c r="AA21" s="273"/>
      <c r="AB21" s="273"/>
      <c r="AC21" s="273">
        <f>P21</f>
        <v>19425</v>
      </c>
      <c r="AD21" s="275">
        <f>SUM(X21:AC21)</f>
        <v>19425</v>
      </c>
      <c r="AE21" s="277"/>
    </row>
    <row r="22" spans="1:42" s="222" customFormat="1" ht="82.2" customHeight="1">
      <c r="A22" s="266" t="s">
        <v>390</v>
      </c>
      <c r="B22" s="266">
        <v>1</v>
      </c>
      <c r="C22" s="267" t="s">
        <v>724</v>
      </c>
      <c r="D22" s="266">
        <v>0</v>
      </c>
      <c r="E22" s="268" t="s">
        <v>726</v>
      </c>
      <c r="F22" s="268" t="s">
        <v>336</v>
      </c>
      <c r="G22" s="268" t="s">
        <v>761</v>
      </c>
      <c r="H22" s="269" t="s">
        <v>18</v>
      </c>
      <c r="I22" s="270">
        <v>1705</v>
      </c>
      <c r="J22" s="271">
        <v>11</v>
      </c>
      <c r="K22" s="272" t="s">
        <v>1</v>
      </c>
      <c r="L22" s="270">
        <v>2</v>
      </c>
      <c r="M22" s="270" t="s">
        <v>713</v>
      </c>
      <c r="N22" s="269">
        <v>5</v>
      </c>
      <c r="O22" s="270" t="s">
        <v>877</v>
      </c>
      <c r="P22" s="273">
        <f>SUM(I22*J22)</f>
        <v>18755</v>
      </c>
      <c r="Q22" s="273" t="s">
        <v>827</v>
      </c>
      <c r="R22" s="273" t="s">
        <v>736</v>
      </c>
      <c r="S22" s="270" t="s">
        <v>728</v>
      </c>
      <c r="T22" s="270"/>
      <c r="U22" s="270"/>
      <c r="V22" s="274"/>
      <c r="W22" s="270"/>
      <c r="X22" s="273"/>
      <c r="Y22" s="273">
        <f>P22</f>
        <v>18755</v>
      </c>
      <c r="Z22" s="273"/>
      <c r="AA22" s="273"/>
      <c r="AB22" s="273"/>
      <c r="AC22" s="273"/>
      <c r="AD22" s="275">
        <f>SUM(X22:AC22)</f>
        <v>18755</v>
      </c>
      <c r="AE22" s="276"/>
      <c r="AF22" s="227"/>
      <c r="AG22" s="227"/>
      <c r="AH22" s="227"/>
      <c r="AI22" s="227"/>
      <c r="AJ22" s="227"/>
      <c r="AK22" s="227"/>
      <c r="AL22" s="227"/>
      <c r="AM22" s="227"/>
      <c r="AN22" s="227"/>
      <c r="AO22" s="227"/>
      <c r="AP22" s="227"/>
    </row>
    <row r="23" spans="1:42" s="222" customFormat="1" ht="89.4" customHeight="1">
      <c r="A23" s="266" t="s">
        <v>390</v>
      </c>
      <c r="B23" s="266">
        <v>1</v>
      </c>
      <c r="C23" s="267" t="s">
        <v>724</v>
      </c>
      <c r="D23" s="266">
        <v>0</v>
      </c>
      <c r="E23" s="268" t="s">
        <v>726</v>
      </c>
      <c r="F23" s="268" t="s">
        <v>336</v>
      </c>
      <c r="G23" s="268" t="s">
        <v>761</v>
      </c>
      <c r="H23" s="269" t="s">
        <v>18</v>
      </c>
      <c r="I23" s="270">
        <v>1705</v>
      </c>
      <c r="J23" s="271">
        <v>11</v>
      </c>
      <c r="K23" s="272" t="s">
        <v>118</v>
      </c>
      <c r="L23" s="270">
        <v>4</v>
      </c>
      <c r="M23" s="270" t="s">
        <v>713</v>
      </c>
      <c r="N23" s="269">
        <v>5</v>
      </c>
      <c r="O23" s="270" t="s">
        <v>887</v>
      </c>
      <c r="P23" s="273">
        <f>SUM(I23*J23)</f>
        <v>18755</v>
      </c>
      <c r="Q23" s="273" t="s">
        <v>902</v>
      </c>
      <c r="R23" s="273" t="s">
        <v>902</v>
      </c>
      <c r="S23" s="270" t="s">
        <v>728</v>
      </c>
      <c r="T23" s="270"/>
      <c r="U23" s="270"/>
      <c r="V23" s="274"/>
      <c r="W23" s="270"/>
      <c r="X23" s="273"/>
      <c r="Y23" s="273"/>
      <c r="Z23" s="273"/>
      <c r="AA23" s="273">
        <f>P23</f>
        <v>18755</v>
      </c>
      <c r="AB23" s="273"/>
      <c r="AC23" s="273"/>
      <c r="AD23" s="275">
        <f>SUM(X23:AC23)</f>
        <v>18755</v>
      </c>
      <c r="AE23" s="276"/>
      <c r="AF23" s="227"/>
      <c r="AG23" s="227"/>
      <c r="AH23" s="227"/>
      <c r="AI23" s="227"/>
      <c r="AJ23" s="227"/>
      <c r="AK23" s="227"/>
      <c r="AL23" s="227"/>
      <c r="AM23" s="227"/>
      <c r="AN23" s="227"/>
      <c r="AO23" s="227"/>
      <c r="AP23" s="227"/>
    </row>
    <row r="24" spans="1:42" s="222" customFormat="1" ht="89.4" customHeight="1">
      <c r="A24" s="266" t="s">
        <v>390</v>
      </c>
      <c r="B24" s="266">
        <v>1</v>
      </c>
      <c r="C24" s="267" t="s">
        <v>724</v>
      </c>
      <c r="D24" s="266">
        <v>0</v>
      </c>
      <c r="E24" s="268" t="s">
        <v>726</v>
      </c>
      <c r="F24" s="268" t="s">
        <v>336</v>
      </c>
      <c r="G24" s="268" t="s">
        <v>761</v>
      </c>
      <c r="H24" s="269" t="s">
        <v>18</v>
      </c>
      <c r="I24" s="270">
        <v>1705</v>
      </c>
      <c r="J24" s="271">
        <v>11</v>
      </c>
      <c r="K24" s="272" t="s">
        <v>118</v>
      </c>
      <c r="L24" s="270">
        <v>5</v>
      </c>
      <c r="M24" s="270" t="s">
        <v>713</v>
      </c>
      <c r="N24" s="269">
        <v>5</v>
      </c>
      <c r="O24" s="270" t="s">
        <v>842</v>
      </c>
      <c r="P24" s="273">
        <f>SUM(I24*J24)</f>
        <v>18755</v>
      </c>
      <c r="Q24" s="273" t="s">
        <v>902</v>
      </c>
      <c r="R24" s="273" t="s">
        <v>902</v>
      </c>
      <c r="S24" s="270" t="s">
        <v>728</v>
      </c>
      <c r="T24" s="270"/>
      <c r="U24" s="270"/>
      <c r="V24" s="274"/>
      <c r="W24" s="270"/>
      <c r="X24" s="273"/>
      <c r="Y24" s="273"/>
      <c r="Z24" s="273"/>
      <c r="AA24" s="273"/>
      <c r="AB24" s="273">
        <f>P24</f>
        <v>18755</v>
      </c>
      <c r="AC24" s="273"/>
      <c r="AD24" s="275">
        <f>SUM(X24:AC24)</f>
        <v>18755</v>
      </c>
      <c r="AE24" s="276"/>
      <c r="AF24" s="227"/>
      <c r="AG24" s="227"/>
      <c r="AH24" s="227"/>
      <c r="AI24" s="227"/>
      <c r="AJ24" s="227"/>
      <c r="AK24" s="227"/>
      <c r="AL24" s="227"/>
      <c r="AM24" s="227"/>
      <c r="AN24" s="227"/>
      <c r="AO24" s="227"/>
      <c r="AP24" s="227"/>
    </row>
    <row r="25" spans="1:42" s="222" customFormat="1" ht="88.95" customHeight="1">
      <c r="A25" s="266" t="s">
        <v>390</v>
      </c>
      <c r="B25" s="266">
        <v>1</v>
      </c>
      <c r="C25" s="267" t="s">
        <v>724</v>
      </c>
      <c r="D25" s="266">
        <v>0</v>
      </c>
      <c r="E25" s="268" t="s">
        <v>726</v>
      </c>
      <c r="F25" s="268" t="s">
        <v>336</v>
      </c>
      <c r="G25" s="268" t="s">
        <v>761</v>
      </c>
      <c r="H25" s="269" t="s">
        <v>18</v>
      </c>
      <c r="I25" s="270">
        <v>1705</v>
      </c>
      <c r="J25" s="271">
        <v>11</v>
      </c>
      <c r="K25" s="272" t="s">
        <v>118</v>
      </c>
      <c r="L25" s="270">
        <v>6</v>
      </c>
      <c r="M25" s="270" t="s">
        <v>713</v>
      </c>
      <c r="N25" s="269">
        <v>5</v>
      </c>
      <c r="O25" s="270" t="s">
        <v>888</v>
      </c>
      <c r="P25" s="273">
        <f>SUM(I25*J25)</f>
        <v>18755</v>
      </c>
      <c r="Q25" s="273" t="s">
        <v>902</v>
      </c>
      <c r="R25" s="273" t="s">
        <v>902</v>
      </c>
      <c r="S25" s="270" t="s">
        <v>728</v>
      </c>
      <c r="T25" s="270"/>
      <c r="U25" s="270"/>
      <c r="V25" s="274"/>
      <c r="W25" s="270"/>
      <c r="X25" s="273"/>
      <c r="Y25" s="273"/>
      <c r="Z25" s="273"/>
      <c r="AA25" s="273"/>
      <c r="AB25" s="273"/>
      <c r="AC25" s="273">
        <f>P25</f>
        <v>18755</v>
      </c>
      <c r="AD25" s="275">
        <f>SUM(X25:AC25)</f>
        <v>18755</v>
      </c>
      <c r="AE25" s="276"/>
      <c r="AF25" s="227"/>
      <c r="AG25" s="227"/>
      <c r="AH25" s="227"/>
      <c r="AI25" s="227"/>
      <c r="AJ25" s="227"/>
      <c r="AK25" s="227"/>
      <c r="AL25" s="227"/>
      <c r="AM25" s="227"/>
      <c r="AN25" s="227"/>
      <c r="AO25" s="227"/>
      <c r="AP25" s="227"/>
    </row>
    <row r="26" spans="1:42" s="222" customFormat="1" ht="88.95" customHeight="1">
      <c r="A26" s="266" t="s">
        <v>390</v>
      </c>
      <c r="B26" s="266">
        <v>1</v>
      </c>
      <c r="C26" s="267" t="s">
        <v>724</v>
      </c>
      <c r="D26" s="266">
        <v>0</v>
      </c>
      <c r="E26" s="268" t="s">
        <v>726</v>
      </c>
      <c r="F26" s="268" t="s">
        <v>336</v>
      </c>
      <c r="G26" s="268" t="s">
        <v>761</v>
      </c>
      <c r="H26" s="269" t="s">
        <v>18</v>
      </c>
      <c r="I26" s="270">
        <v>1705</v>
      </c>
      <c r="J26" s="271">
        <v>11</v>
      </c>
      <c r="K26" s="272" t="s">
        <v>118</v>
      </c>
      <c r="L26" s="270">
        <v>6</v>
      </c>
      <c r="M26" s="270" t="s">
        <v>713</v>
      </c>
      <c r="N26" s="269">
        <v>5</v>
      </c>
      <c r="O26" s="270" t="s">
        <v>888</v>
      </c>
      <c r="P26" s="273">
        <f>SUM(I26*J26)</f>
        <v>18755</v>
      </c>
      <c r="Q26" s="273" t="s">
        <v>902</v>
      </c>
      <c r="R26" s="273" t="s">
        <v>902</v>
      </c>
      <c r="S26" s="270" t="s">
        <v>728</v>
      </c>
      <c r="T26" s="270"/>
      <c r="U26" s="270"/>
      <c r="V26" s="274"/>
      <c r="W26" s="270"/>
      <c r="X26" s="273"/>
      <c r="Y26" s="273"/>
      <c r="Z26" s="273"/>
      <c r="AA26" s="273"/>
      <c r="AB26" s="273"/>
      <c r="AC26" s="273">
        <f>P26</f>
        <v>18755</v>
      </c>
      <c r="AD26" s="275">
        <f>SUM(X26:AC26)</f>
        <v>18755</v>
      </c>
      <c r="AE26" s="276"/>
      <c r="AF26" s="227"/>
      <c r="AG26" s="227"/>
      <c r="AH26" s="227"/>
      <c r="AI26" s="227"/>
      <c r="AJ26" s="227"/>
      <c r="AK26" s="227"/>
      <c r="AL26" s="227"/>
      <c r="AM26" s="227"/>
      <c r="AN26" s="227"/>
      <c r="AO26" s="227"/>
      <c r="AP26" s="227"/>
    </row>
    <row r="27" spans="1:42" s="150" customFormat="1" ht="43.2" customHeight="1">
      <c r="A27" s="266" t="s">
        <v>390</v>
      </c>
      <c r="B27" s="266">
        <v>1</v>
      </c>
      <c r="C27" s="267" t="s">
        <v>738</v>
      </c>
      <c r="D27" s="266">
        <v>0</v>
      </c>
      <c r="E27" s="268" t="s">
        <v>726</v>
      </c>
      <c r="F27" s="268" t="s">
        <v>725</v>
      </c>
      <c r="G27" s="268" t="s">
        <v>135</v>
      </c>
      <c r="H27" s="269" t="s">
        <v>18</v>
      </c>
      <c r="I27" s="270">
        <v>345</v>
      </c>
      <c r="J27" s="271">
        <v>42</v>
      </c>
      <c r="K27" s="270" t="s">
        <v>1</v>
      </c>
      <c r="L27" s="270">
        <v>4</v>
      </c>
      <c r="M27" s="270" t="s">
        <v>713</v>
      </c>
      <c r="N27" s="269">
        <v>35</v>
      </c>
      <c r="O27" s="270" t="s">
        <v>887</v>
      </c>
      <c r="P27" s="273">
        <f>SUM(I27*J27)</f>
        <v>14490</v>
      </c>
      <c r="Q27" s="273" t="s">
        <v>739</v>
      </c>
      <c r="R27" s="273" t="s">
        <v>859</v>
      </c>
      <c r="S27" s="270" t="s">
        <v>728</v>
      </c>
      <c r="T27" s="270"/>
      <c r="U27" s="270"/>
      <c r="V27" s="274"/>
      <c r="W27" s="270"/>
      <c r="X27" s="273"/>
      <c r="Y27" s="273"/>
      <c r="Z27" s="273"/>
      <c r="AA27" s="273">
        <f>P27</f>
        <v>14490</v>
      </c>
      <c r="AB27" s="273"/>
      <c r="AC27" s="273"/>
      <c r="AD27" s="275">
        <f>SUM(X27:AC27)</f>
        <v>14490</v>
      </c>
      <c r="AE27" s="278"/>
      <c r="AF27" s="223"/>
      <c r="AG27" s="223"/>
      <c r="AH27" s="223"/>
      <c r="AI27" s="223"/>
      <c r="AJ27" s="223"/>
      <c r="AK27" s="223"/>
      <c r="AL27" s="223"/>
      <c r="AM27" s="223"/>
      <c r="AN27" s="223"/>
      <c r="AO27" s="223"/>
      <c r="AP27" s="223"/>
    </row>
    <row r="28" spans="1:42" s="150" customFormat="1" ht="43.2" customHeight="1">
      <c r="A28" s="266" t="s">
        <v>390</v>
      </c>
      <c r="B28" s="266">
        <v>1</v>
      </c>
      <c r="C28" s="267" t="s">
        <v>738</v>
      </c>
      <c r="D28" s="266">
        <v>0</v>
      </c>
      <c r="E28" s="268" t="s">
        <v>726</v>
      </c>
      <c r="F28" s="268" t="s">
        <v>729</v>
      </c>
      <c r="G28" s="268" t="s">
        <v>135</v>
      </c>
      <c r="H28" s="269" t="s">
        <v>18</v>
      </c>
      <c r="I28" s="270">
        <v>345</v>
      </c>
      <c r="J28" s="271">
        <v>42</v>
      </c>
      <c r="K28" s="270" t="s">
        <v>1</v>
      </c>
      <c r="L28" s="270">
        <v>4</v>
      </c>
      <c r="M28" s="270" t="s">
        <v>713</v>
      </c>
      <c r="N28" s="269">
        <v>35</v>
      </c>
      <c r="O28" s="270" t="s">
        <v>887</v>
      </c>
      <c r="P28" s="273">
        <f>SUM(I28*J28)</f>
        <v>14490</v>
      </c>
      <c r="Q28" s="273" t="s">
        <v>760</v>
      </c>
      <c r="R28" s="273" t="s">
        <v>861</v>
      </c>
      <c r="S28" s="270" t="s">
        <v>728</v>
      </c>
      <c r="T28" s="270"/>
      <c r="U28" s="270"/>
      <c r="V28" s="274"/>
      <c r="W28" s="270"/>
      <c r="X28" s="273"/>
      <c r="Y28" s="273"/>
      <c r="Z28" s="273"/>
      <c r="AA28" s="273">
        <f>P28</f>
        <v>14490</v>
      </c>
      <c r="AB28" s="273"/>
      <c r="AC28" s="273"/>
      <c r="AD28" s="275">
        <f>SUM(X28:AC28)</f>
        <v>14490</v>
      </c>
      <c r="AE28" s="278"/>
      <c r="AF28" s="223"/>
      <c r="AG28" s="223"/>
      <c r="AH28" s="223"/>
      <c r="AI28" s="223"/>
      <c r="AJ28" s="223"/>
      <c r="AK28" s="223"/>
      <c r="AL28" s="223"/>
      <c r="AM28" s="223"/>
      <c r="AN28" s="223"/>
      <c r="AO28" s="223"/>
      <c r="AP28" s="223"/>
    </row>
    <row r="29" spans="1:42" s="150" customFormat="1" ht="57.75" customHeight="1">
      <c r="A29" s="266" t="s">
        <v>390</v>
      </c>
      <c r="B29" s="266">
        <v>1</v>
      </c>
      <c r="C29" s="267" t="s">
        <v>738</v>
      </c>
      <c r="D29" s="266">
        <v>0</v>
      </c>
      <c r="E29" s="268" t="s">
        <v>726</v>
      </c>
      <c r="F29" s="268" t="s">
        <v>730</v>
      </c>
      <c r="G29" s="268" t="s">
        <v>874</v>
      </c>
      <c r="H29" s="269" t="s">
        <v>18</v>
      </c>
      <c r="I29" s="270">
        <v>345</v>
      </c>
      <c r="J29" s="271">
        <v>59</v>
      </c>
      <c r="K29" s="270" t="s">
        <v>1</v>
      </c>
      <c r="L29" s="270">
        <v>5</v>
      </c>
      <c r="M29" s="270" t="s">
        <v>713</v>
      </c>
      <c r="N29" s="269">
        <v>15</v>
      </c>
      <c r="O29" s="270" t="s">
        <v>842</v>
      </c>
      <c r="P29" s="273">
        <f>SUM(I29*J29)</f>
        <v>20355</v>
      </c>
      <c r="Q29" s="273" t="s">
        <v>823</v>
      </c>
      <c r="R29" s="273" t="s">
        <v>824</v>
      </c>
      <c r="S29" s="270" t="s">
        <v>728</v>
      </c>
      <c r="T29" s="270"/>
      <c r="U29" s="270"/>
      <c r="V29" s="274"/>
      <c r="W29" s="270"/>
      <c r="X29" s="273"/>
      <c r="Y29" s="273"/>
      <c r="Z29" s="273"/>
      <c r="AA29" s="273"/>
      <c r="AB29" s="273">
        <f>P29</f>
        <v>20355</v>
      </c>
      <c r="AC29" s="273"/>
      <c r="AD29" s="275">
        <f>SUM(X29:AC29)</f>
        <v>20355</v>
      </c>
      <c r="AE29" s="278"/>
      <c r="AF29" s="223"/>
      <c r="AG29" s="223"/>
      <c r="AH29" s="223"/>
      <c r="AI29" s="223"/>
      <c r="AJ29" s="223"/>
      <c r="AK29" s="223"/>
      <c r="AL29" s="223"/>
      <c r="AM29" s="223"/>
      <c r="AN29" s="223"/>
      <c r="AO29" s="223"/>
      <c r="AP29" s="223"/>
    </row>
    <row r="30" spans="1:31" s="150" customFormat="1" ht="63.6" customHeight="1">
      <c r="A30" s="266" t="s">
        <v>390</v>
      </c>
      <c r="B30" s="266">
        <v>1</v>
      </c>
      <c r="C30" s="267" t="s">
        <v>738</v>
      </c>
      <c r="D30" s="266">
        <v>0</v>
      </c>
      <c r="E30" s="268" t="s">
        <v>37</v>
      </c>
      <c r="F30" s="268" t="s">
        <v>37</v>
      </c>
      <c r="G30" s="268" t="s">
        <v>871</v>
      </c>
      <c r="H30" s="269" t="s">
        <v>1001</v>
      </c>
      <c r="I30" s="270">
        <v>14</v>
      </c>
      <c r="J30" s="271">
        <v>823</v>
      </c>
      <c r="K30" s="279" t="s">
        <v>1</v>
      </c>
      <c r="L30" s="270">
        <v>4</v>
      </c>
      <c r="M30" s="270" t="s">
        <v>713</v>
      </c>
      <c r="N30" s="269">
        <v>35</v>
      </c>
      <c r="O30" s="270" t="s">
        <v>887</v>
      </c>
      <c r="P30" s="273">
        <f>SUM(I30*J30)</f>
        <v>11522</v>
      </c>
      <c r="Q30" s="273" t="s">
        <v>734</v>
      </c>
      <c r="R30" s="273" t="s">
        <v>767</v>
      </c>
      <c r="S30" s="270" t="s">
        <v>728</v>
      </c>
      <c r="T30" s="270"/>
      <c r="U30" s="270"/>
      <c r="V30" s="274"/>
      <c r="W30" s="270"/>
      <c r="X30" s="273"/>
      <c r="Y30" s="273"/>
      <c r="Z30" s="273"/>
      <c r="AA30" s="273">
        <f>P30</f>
        <v>11522</v>
      </c>
      <c r="AB30" s="273"/>
      <c r="AC30" s="273"/>
      <c r="AD30" s="275">
        <f>SUM(X30:AC30)</f>
        <v>11522</v>
      </c>
      <c r="AE30" s="280"/>
    </row>
    <row r="31" spans="1:42" s="150" customFormat="1" ht="91.2" customHeight="1">
      <c r="A31" s="266" t="s">
        <v>390</v>
      </c>
      <c r="B31" s="266">
        <v>1</v>
      </c>
      <c r="C31" s="267" t="s">
        <v>738</v>
      </c>
      <c r="D31" s="266">
        <v>0</v>
      </c>
      <c r="E31" s="268" t="s">
        <v>726</v>
      </c>
      <c r="F31" s="268" t="s">
        <v>336</v>
      </c>
      <c r="G31" s="268" t="s">
        <v>761</v>
      </c>
      <c r="H31" s="269" t="s">
        <v>18</v>
      </c>
      <c r="I31" s="270">
        <v>840</v>
      </c>
      <c r="J31" s="271">
        <v>11</v>
      </c>
      <c r="K31" s="270" t="s">
        <v>1</v>
      </c>
      <c r="L31" s="270">
        <v>2</v>
      </c>
      <c r="M31" s="270" t="s">
        <v>713</v>
      </c>
      <c r="N31" s="269">
        <v>5</v>
      </c>
      <c r="O31" s="270" t="s">
        <v>877</v>
      </c>
      <c r="P31" s="273">
        <f>SUM(I31*J31)</f>
        <v>9240</v>
      </c>
      <c r="Q31" s="273" t="s">
        <v>740</v>
      </c>
      <c r="R31" s="273" t="s">
        <v>736</v>
      </c>
      <c r="S31" s="270" t="s">
        <v>728</v>
      </c>
      <c r="T31" s="270"/>
      <c r="U31" s="270"/>
      <c r="V31" s="274"/>
      <c r="W31" s="270"/>
      <c r="X31" s="273"/>
      <c r="Y31" s="273">
        <f>P31</f>
        <v>9240</v>
      </c>
      <c r="Z31" s="273"/>
      <c r="AA31" s="273"/>
      <c r="AB31" s="273"/>
      <c r="AC31" s="273"/>
      <c r="AD31" s="275">
        <f>SUM(X31:AC31)</f>
        <v>9240</v>
      </c>
      <c r="AE31" s="278"/>
      <c r="AF31" s="223"/>
      <c r="AG31" s="223"/>
      <c r="AH31" s="223"/>
      <c r="AI31" s="223"/>
      <c r="AJ31" s="223"/>
      <c r="AK31" s="223"/>
      <c r="AL31" s="223"/>
      <c r="AM31" s="223"/>
      <c r="AN31" s="223"/>
      <c r="AO31" s="223"/>
      <c r="AP31" s="223"/>
    </row>
    <row r="32" spans="1:42" s="150" customFormat="1" ht="88.2" customHeight="1">
      <c r="A32" s="266" t="s">
        <v>390</v>
      </c>
      <c r="B32" s="266">
        <v>1</v>
      </c>
      <c r="C32" s="267" t="s">
        <v>738</v>
      </c>
      <c r="D32" s="266">
        <v>0</v>
      </c>
      <c r="E32" s="268" t="s">
        <v>726</v>
      </c>
      <c r="F32" s="268" t="s">
        <v>336</v>
      </c>
      <c r="G32" s="268" t="s">
        <v>761</v>
      </c>
      <c r="H32" s="269" t="s">
        <v>18</v>
      </c>
      <c r="I32" s="270">
        <v>840</v>
      </c>
      <c r="J32" s="271">
        <v>11</v>
      </c>
      <c r="K32" s="270" t="s">
        <v>118</v>
      </c>
      <c r="L32" s="270">
        <v>4</v>
      </c>
      <c r="M32" s="270" t="s">
        <v>713</v>
      </c>
      <c r="N32" s="269">
        <v>5</v>
      </c>
      <c r="O32" s="270" t="s">
        <v>887</v>
      </c>
      <c r="P32" s="273">
        <f>SUM(I32*J32)</f>
        <v>9240</v>
      </c>
      <c r="Q32" s="273" t="s">
        <v>902</v>
      </c>
      <c r="R32" s="273" t="s">
        <v>902</v>
      </c>
      <c r="S32" s="270" t="s">
        <v>728</v>
      </c>
      <c r="T32" s="270"/>
      <c r="U32" s="270"/>
      <c r="V32" s="274"/>
      <c r="W32" s="270"/>
      <c r="X32" s="273"/>
      <c r="Y32" s="273"/>
      <c r="Z32" s="273"/>
      <c r="AA32" s="273">
        <f>P32</f>
        <v>9240</v>
      </c>
      <c r="AB32" s="273"/>
      <c r="AC32" s="273"/>
      <c r="AD32" s="275">
        <f>SUM(X32:AC32)</f>
        <v>9240</v>
      </c>
      <c r="AE32" s="278"/>
      <c r="AF32" s="223"/>
      <c r="AG32" s="223"/>
      <c r="AH32" s="223"/>
      <c r="AI32" s="223"/>
      <c r="AJ32" s="223"/>
      <c r="AK32" s="223"/>
      <c r="AL32" s="223"/>
      <c r="AM32" s="223"/>
      <c r="AN32" s="223"/>
      <c r="AO32" s="223"/>
      <c r="AP32" s="223"/>
    </row>
    <row r="33" spans="1:42" s="150" customFormat="1" ht="82.95" customHeight="1">
      <c r="A33" s="266" t="s">
        <v>390</v>
      </c>
      <c r="B33" s="266">
        <v>1</v>
      </c>
      <c r="C33" s="267" t="s">
        <v>738</v>
      </c>
      <c r="D33" s="266">
        <v>0</v>
      </c>
      <c r="E33" s="268" t="s">
        <v>726</v>
      </c>
      <c r="F33" s="268" t="s">
        <v>336</v>
      </c>
      <c r="G33" s="268" t="s">
        <v>761</v>
      </c>
      <c r="H33" s="269" t="s">
        <v>18</v>
      </c>
      <c r="I33" s="270">
        <v>840</v>
      </c>
      <c r="J33" s="271">
        <v>11</v>
      </c>
      <c r="K33" s="270" t="s">
        <v>118</v>
      </c>
      <c r="L33" s="270">
        <v>5</v>
      </c>
      <c r="M33" s="270" t="s">
        <v>713</v>
      </c>
      <c r="N33" s="269">
        <v>5</v>
      </c>
      <c r="O33" s="270" t="s">
        <v>842</v>
      </c>
      <c r="P33" s="273">
        <f>SUM(I33*J33)</f>
        <v>9240</v>
      </c>
      <c r="Q33" s="273" t="s">
        <v>902</v>
      </c>
      <c r="R33" s="273" t="s">
        <v>902</v>
      </c>
      <c r="S33" s="270" t="s">
        <v>728</v>
      </c>
      <c r="T33" s="270"/>
      <c r="U33" s="270"/>
      <c r="V33" s="274"/>
      <c r="W33" s="270"/>
      <c r="X33" s="273"/>
      <c r="Y33" s="273"/>
      <c r="Z33" s="273"/>
      <c r="AA33" s="273"/>
      <c r="AB33" s="273">
        <f>P33</f>
        <v>9240</v>
      </c>
      <c r="AC33" s="273"/>
      <c r="AD33" s="275">
        <f>SUM(X33:AC33)</f>
        <v>9240</v>
      </c>
      <c r="AE33" s="278"/>
      <c r="AF33" s="223"/>
      <c r="AG33" s="223"/>
      <c r="AH33" s="223"/>
      <c r="AI33" s="223"/>
      <c r="AJ33" s="223"/>
      <c r="AK33" s="223"/>
      <c r="AL33" s="223"/>
      <c r="AM33" s="223"/>
      <c r="AN33" s="223"/>
      <c r="AO33" s="223"/>
      <c r="AP33" s="223"/>
    </row>
    <row r="34" spans="1:42" s="150" customFormat="1" ht="88.2" customHeight="1">
      <c r="A34" s="266" t="s">
        <v>390</v>
      </c>
      <c r="B34" s="266">
        <v>1</v>
      </c>
      <c r="C34" s="267" t="s">
        <v>738</v>
      </c>
      <c r="D34" s="266">
        <v>0</v>
      </c>
      <c r="E34" s="268" t="s">
        <v>726</v>
      </c>
      <c r="F34" s="268" t="s">
        <v>336</v>
      </c>
      <c r="G34" s="268" t="s">
        <v>761</v>
      </c>
      <c r="H34" s="269" t="s">
        <v>18</v>
      </c>
      <c r="I34" s="270">
        <v>840</v>
      </c>
      <c r="J34" s="271">
        <v>11</v>
      </c>
      <c r="K34" s="270" t="s">
        <v>118</v>
      </c>
      <c r="L34" s="270">
        <v>6</v>
      </c>
      <c r="M34" s="270" t="s">
        <v>713</v>
      </c>
      <c r="N34" s="269">
        <v>5</v>
      </c>
      <c r="O34" s="270" t="s">
        <v>888</v>
      </c>
      <c r="P34" s="273">
        <f>SUM(I34*J34)</f>
        <v>9240</v>
      </c>
      <c r="Q34" s="273" t="s">
        <v>902</v>
      </c>
      <c r="R34" s="273" t="s">
        <v>902</v>
      </c>
      <c r="S34" s="270" t="s">
        <v>728</v>
      </c>
      <c r="T34" s="270"/>
      <c r="U34" s="270"/>
      <c r="V34" s="274"/>
      <c r="W34" s="270"/>
      <c r="X34" s="273"/>
      <c r="Y34" s="273"/>
      <c r="Z34" s="273"/>
      <c r="AA34" s="273"/>
      <c r="AB34" s="273"/>
      <c r="AC34" s="273">
        <f>P34</f>
        <v>9240</v>
      </c>
      <c r="AD34" s="275">
        <f>SUM(X34:AC34)</f>
        <v>9240</v>
      </c>
      <c r="AE34" s="278"/>
      <c r="AF34" s="223"/>
      <c r="AG34" s="223"/>
      <c r="AH34" s="223"/>
      <c r="AI34" s="223"/>
      <c r="AJ34" s="223"/>
      <c r="AK34" s="223"/>
      <c r="AL34" s="223"/>
      <c r="AM34" s="223"/>
      <c r="AN34" s="223"/>
      <c r="AO34" s="223"/>
      <c r="AP34" s="223"/>
    </row>
    <row r="35" spans="1:42" s="150" customFormat="1" ht="84.6" customHeight="1">
      <c r="A35" s="266" t="s">
        <v>390</v>
      </c>
      <c r="B35" s="266">
        <v>1</v>
      </c>
      <c r="C35" s="267" t="s">
        <v>738</v>
      </c>
      <c r="D35" s="266">
        <v>0</v>
      </c>
      <c r="E35" s="268" t="s">
        <v>726</v>
      </c>
      <c r="F35" s="268" t="s">
        <v>336</v>
      </c>
      <c r="G35" s="268" t="s">
        <v>761</v>
      </c>
      <c r="H35" s="269" t="s">
        <v>18</v>
      </c>
      <c r="I35" s="270">
        <v>840</v>
      </c>
      <c r="J35" s="271">
        <v>11</v>
      </c>
      <c r="K35" s="270" t="s">
        <v>118</v>
      </c>
      <c r="L35" s="270">
        <v>6</v>
      </c>
      <c r="M35" s="270" t="s">
        <v>713</v>
      </c>
      <c r="N35" s="269">
        <v>5</v>
      </c>
      <c r="O35" s="270" t="s">
        <v>888</v>
      </c>
      <c r="P35" s="273">
        <f>SUM(I35*J35)</f>
        <v>9240</v>
      </c>
      <c r="Q35" s="273" t="s">
        <v>902</v>
      </c>
      <c r="R35" s="273" t="s">
        <v>902</v>
      </c>
      <c r="S35" s="270" t="s">
        <v>728</v>
      </c>
      <c r="T35" s="270"/>
      <c r="U35" s="270"/>
      <c r="V35" s="274"/>
      <c r="W35" s="270"/>
      <c r="X35" s="273"/>
      <c r="Y35" s="273"/>
      <c r="Z35" s="273"/>
      <c r="AA35" s="273"/>
      <c r="AB35" s="273"/>
      <c r="AC35" s="273">
        <f>P35</f>
        <v>9240</v>
      </c>
      <c r="AD35" s="275">
        <f>SUM(X35:AC35)</f>
        <v>9240</v>
      </c>
      <c r="AE35" s="278"/>
      <c r="AF35" s="223"/>
      <c r="AG35" s="223"/>
      <c r="AH35" s="223"/>
      <c r="AI35" s="223"/>
      <c r="AJ35" s="223"/>
      <c r="AK35" s="223"/>
      <c r="AL35" s="223"/>
      <c r="AM35" s="223"/>
      <c r="AN35" s="223"/>
      <c r="AO35" s="223"/>
      <c r="AP35" s="223"/>
    </row>
    <row r="36" spans="1:42" s="222" customFormat="1" ht="43.2" customHeight="1">
      <c r="A36" s="266" t="s">
        <v>390</v>
      </c>
      <c r="B36" s="266">
        <v>1</v>
      </c>
      <c r="C36" s="267" t="s">
        <v>741</v>
      </c>
      <c r="D36" s="266">
        <v>0</v>
      </c>
      <c r="E36" s="268" t="s">
        <v>726</v>
      </c>
      <c r="F36" s="268" t="s">
        <v>725</v>
      </c>
      <c r="G36" s="268" t="s">
        <v>135</v>
      </c>
      <c r="H36" s="269" t="s">
        <v>18</v>
      </c>
      <c r="I36" s="270">
        <v>47</v>
      </c>
      <c r="J36" s="271">
        <v>42</v>
      </c>
      <c r="K36" s="272" t="s">
        <v>1</v>
      </c>
      <c r="L36" s="270">
        <v>4</v>
      </c>
      <c r="M36" s="270" t="s">
        <v>709</v>
      </c>
      <c r="N36" s="269">
        <v>35</v>
      </c>
      <c r="O36" s="270" t="s">
        <v>887</v>
      </c>
      <c r="P36" s="273">
        <f>SUM(I36*J36)</f>
        <v>1974</v>
      </c>
      <c r="Q36" s="273" t="s">
        <v>833</v>
      </c>
      <c r="R36" s="273" t="s">
        <v>859</v>
      </c>
      <c r="S36" s="270" t="s">
        <v>728</v>
      </c>
      <c r="T36" s="270"/>
      <c r="U36" s="270"/>
      <c r="V36" s="274"/>
      <c r="W36" s="270"/>
      <c r="X36" s="273"/>
      <c r="Y36" s="273"/>
      <c r="Z36" s="273"/>
      <c r="AA36" s="273">
        <f>P36</f>
        <v>1974</v>
      </c>
      <c r="AB36" s="273"/>
      <c r="AC36" s="273"/>
      <c r="AD36" s="275">
        <f>SUM(X36:AC36)</f>
        <v>1974</v>
      </c>
      <c r="AE36" s="276"/>
      <c r="AF36" s="227"/>
      <c r="AG36" s="227"/>
      <c r="AH36" s="227"/>
      <c r="AI36" s="227"/>
      <c r="AJ36" s="227"/>
      <c r="AK36" s="227"/>
      <c r="AL36" s="227"/>
      <c r="AM36" s="227"/>
      <c r="AN36" s="227"/>
      <c r="AO36" s="227"/>
      <c r="AP36" s="227"/>
    </row>
    <row r="37" spans="1:42" s="222" customFormat="1" ht="43.2" customHeight="1">
      <c r="A37" s="266" t="s">
        <v>390</v>
      </c>
      <c r="B37" s="266">
        <v>1</v>
      </c>
      <c r="C37" s="267" t="s">
        <v>741</v>
      </c>
      <c r="D37" s="266">
        <v>0</v>
      </c>
      <c r="E37" s="268" t="s">
        <v>726</v>
      </c>
      <c r="F37" s="268" t="s">
        <v>875</v>
      </c>
      <c r="G37" s="268" t="s">
        <v>135</v>
      </c>
      <c r="H37" s="269" t="s">
        <v>18</v>
      </c>
      <c r="I37" s="270">
        <v>47</v>
      </c>
      <c r="J37" s="271">
        <v>42</v>
      </c>
      <c r="K37" s="272" t="s">
        <v>1</v>
      </c>
      <c r="L37" s="270">
        <v>4</v>
      </c>
      <c r="M37" s="270" t="s">
        <v>709</v>
      </c>
      <c r="N37" s="269">
        <v>35</v>
      </c>
      <c r="O37" s="270" t="s">
        <v>887</v>
      </c>
      <c r="P37" s="273">
        <f>SUM(I37*J37)</f>
        <v>1974</v>
      </c>
      <c r="Q37" s="273" t="s">
        <v>876</v>
      </c>
      <c r="R37" s="273" t="s">
        <v>861</v>
      </c>
      <c r="S37" s="270" t="s">
        <v>728</v>
      </c>
      <c r="T37" s="270"/>
      <c r="U37" s="270"/>
      <c r="V37" s="274"/>
      <c r="W37" s="270"/>
      <c r="X37" s="273"/>
      <c r="Y37" s="273"/>
      <c r="Z37" s="273"/>
      <c r="AA37" s="273">
        <f>P37</f>
        <v>1974</v>
      </c>
      <c r="AB37" s="273"/>
      <c r="AC37" s="273"/>
      <c r="AD37" s="275">
        <f>SUM(X37:AC37)</f>
        <v>1974</v>
      </c>
      <c r="AE37" s="276"/>
      <c r="AF37" s="227"/>
      <c r="AG37" s="227"/>
      <c r="AH37" s="227"/>
      <c r="AI37" s="227"/>
      <c r="AJ37" s="227"/>
      <c r="AK37" s="227"/>
      <c r="AL37" s="227"/>
      <c r="AM37" s="227"/>
      <c r="AN37" s="227"/>
      <c r="AO37" s="227"/>
      <c r="AP37" s="227"/>
    </row>
    <row r="38" spans="1:42" s="222" customFormat="1" ht="66" customHeight="1">
      <c r="A38" s="266" t="s">
        <v>390</v>
      </c>
      <c r="B38" s="266">
        <v>1</v>
      </c>
      <c r="C38" s="267" t="s">
        <v>741</v>
      </c>
      <c r="D38" s="266">
        <v>0</v>
      </c>
      <c r="E38" s="268" t="s">
        <v>726</v>
      </c>
      <c r="F38" s="268" t="s">
        <v>730</v>
      </c>
      <c r="G38" s="268" t="s">
        <v>826</v>
      </c>
      <c r="H38" s="269" t="s">
        <v>18</v>
      </c>
      <c r="I38" s="270">
        <v>47</v>
      </c>
      <c r="J38" s="271">
        <v>80</v>
      </c>
      <c r="K38" s="272" t="s">
        <v>1</v>
      </c>
      <c r="L38" s="270">
        <v>3</v>
      </c>
      <c r="M38" s="270" t="s">
        <v>709</v>
      </c>
      <c r="N38" s="269">
        <v>15</v>
      </c>
      <c r="O38" s="270" t="s">
        <v>846</v>
      </c>
      <c r="P38" s="273">
        <f>SUM(I38*J38)</f>
        <v>3760</v>
      </c>
      <c r="Q38" s="273" t="s">
        <v>828</v>
      </c>
      <c r="R38" s="273" t="s">
        <v>829</v>
      </c>
      <c r="S38" s="270" t="s">
        <v>728</v>
      </c>
      <c r="T38" s="270"/>
      <c r="U38" s="270"/>
      <c r="V38" s="274"/>
      <c r="W38" s="270"/>
      <c r="X38" s="273"/>
      <c r="Y38" s="273"/>
      <c r="Z38" s="273">
        <f>P38</f>
        <v>3760</v>
      </c>
      <c r="AA38" s="273"/>
      <c r="AB38" s="273"/>
      <c r="AC38" s="273"/>
      <c r="AD38" s="275">
        <f>SUM(X38:AC38)</f>
        <v>3760</v>
      </c>
      <c r="AE38" s="276"/>
      <c r="AF38" s="227"/>
      <c r="AG38" s="227"/>
      <c r="AH38" s="227"/>
      <c r="AI38" s="227"/>
      <c r="AJ38" s="227"/>
      <c r="AK38" s="227"/>
      <c r="AL38" s="227"/>
      <c r="AM38" s="227"/>
      <c r="AN38" s="227"/>
      <c r="AO38" s="227"/>
      <c r="AP38" s="227"/>
    </row>
    <row r="39" spans="1:31" s="222" customFormat="1" ht="63" customHeight="1">
      <c r="A39" s="266" t="s">
        <v>390</v>
      </c>
      <c r="B39" s="266">
        <v>1</v>
      </c>
      <c r="C39" s="267" t="s">
        <v>741</v>
      </c>
      <c r="D39" s="266">
        <v>0</v>
      </c>
      <c r="E39" s="268" t="s">
        <v>37</v>
      </c>
      <c r="F39" s="268" t="s">
        <v>37</v>
      </c>
      <c r="G39" s="268" t="s">
        <v>871</v>
      </c>
      <c r="H39" s="269" t="s">
        <v>1001</v>
      </c>
      <c r="I39" s="270">
        <v>2</v>
      </c>
      <c r="J39" s="271">
        <v>823</v>
      </c>
      <c r="K39" s="272" t="s">
        <v>1</v>
      </c>
      <c r="L39" s="270">
        <v>4</v>
      </c>
      <c r="M39" s="270" t="s">
        <v>709</v>
      </c>
      <c r="N39" s="269">
        <v>35</v>
      </c>
      <c r="O39" s="270" t="s">
        <v>887</v>
      </c>
      <c r="P39" s="273">
        <f>SUM(I39*J39)</f>
        <v>1646</v>
      </c>
      <c r="Q39" s="273" t="s">
        <v>831</v>
      </c>
      <c r="R39" s="273" t="s">
        <v>830</v>
      </c>
      <c r="S39" s="270" t="s">
        <v>728</v>
      </c>
      <c r="T39" s="270"/>
      <c r="U39" s="270"/>
      <c r="V39" s="274"/>
      <c r="W39" s="270"/>
      <c r="X39" s="273"/>
      <c r="Y39" s="273"/>
      <c r="Z39" s="273"/>
      <c r="AA39" s="273">
        <f>SUM(P39)</f>
        <v>1646</v>
      </c>
      <c r="AB39" s="273"/>
      <c r="AC39" s="273"/>
      <c r="AD39" s="275">
        <f>SUM(X39:AC39)</f>
        <v>1646</v>
      </c>
      <c r="AE39" s="277"/>
    </row>
    <row r="40" spans="1:42" s="222" customFormat="1" ht="87" customHeight="1">
      <c r="A40" s="266" t="s">
        <v>390</v>
      </c>
      <c r="B40" s="266">
        <v>1</v>
      </c>
      <c r="C40" s="267" t="s">
        <v>741</v>
      </c>
      <c r="D40" s="266">
        <v>0</v>
      </c>
      <c r="E40" s="268" t="s">
        <v>726</v>
      </c>
      <c r="F40" s="268" t="s">
        <v>336</v>
      </c>
      <c r="G40" s="268" t="s">
        <v>761</v>
      </c>
      <c r="H40" s="269" t="s">
        <v>18</v>
      </c>
      <c r="I40" s="270">
        <v>115</v>
      </c>
      <c r="J40" s="271">
        <v>11</v>
      </c>
      <c r="K40" s="272" t="s">
        <v>1</v>
      </c>
      <c r="L40" s="270">
        <v>2</v>
      </c>
      <c r="M40" s="270" t="s">
        <v>709</v>
      </c>
      <c r="N40" s="269">
        <v>5</v>
      </c>
      <c r="O40" s="270" t="s">
        <v>877</v>
      </c>
      <c r="P40" s="273">
        <f>SUM(I40*J40)</f>
        <v>1265</v>
      </c>
      <c r="Q40" s="273" t="s">
        <v>832</v>
      </c>
      <c r="R40" s="273" t="s">
        <v>736</v>
      </c>
      <c r="S40" s="270" t="s">
        <v>728</v>
      </c>
      <c r="T40" s="270"/>
      <c r="U40" s="270"/>
      <c r="V40" s="274"/>
      <c r="W40" s="270"/>
      <c r="X40" s="273"/>
      <c r="Y40" s="273">
        <f>P40</f>
        <v>1265</v>
      </c>
      <c r="Z40" s="273"/>
      <c r="AA40" s="273"/>
      <c r="AB40" s="273"/>
      <c r="AC40" s="273"/>
      <c r="AD40" s="275">
        <f>SUM(X40:AC40)</f>
        <v>1265</v>
      </c>
      <c r="AE40" s="276"/>
      <c r="AF40" s="227"/>
      <c r="AG40" s="227"/>
      <c r="AH40" s="227"/>
      <c r="AI40" s="227"/>
      <c r="AJ40" s="227"/>
      <c r="AK40" s="227"/>
      <c r="AL40" s="227"/>
      <c r="AM40" s="227"/>
      <c r="AN40" s="227"/>
      <c r="AO40" s="227"/>
      <c r="AP40" s="227"/>
    </row>
    <row r="41" spans="1:42" s="222" customFormat="1" ht="87" customHeight="1">
      <c r="A41" s="266" t="s">
        <v>390</v>
      </c>
      <c r="B41" s="266">
        <v>1</v>
      </c>
      <c r="C41" s="267" t="s">
        <v>741</v>
      </c>
      <c r="D41" s="266">
        <v>0</v>
      </c>
      <c r="E41" s="268" t="s">
        <v>726</v>
      </c>
      <c r="F41" s="268" t="s">
        <v>336</v>
      </c>
      <c r="G41" s="268" t="s">
        <v>761</v>
      </c>
      <c r="H41" s="269" t="s">
        <v>18</v>
      </c>
      <c r="I41" s="270">
        <v>115</v>
      </c>
      <c r="J41" s="271">
        <v>11</v>
      </c>
      <c r="K41" s="272" t="s">
        <v>118</v>
      </c>
      <c r="L41" s="270">
        <v>4</v>
      </c>
      <c r="M41" s="270" t="s">
        <v>709</v>
      </c>
      <c r="N41" s="269">
        <v>5</v>
      </c>
      <c r="O41" s="270" t="s">
        <v>887</v>
      </c>
      <c r="P41" s="273">
        <f>SUM(I41*J41)</f>
        <v>1265</v>
      </c>
      <c r="Q41" s="273" t="s">
        <v>902</v>
      </c>
      <c r="R41" s="273" t="s">
        <v>902</v>
      </c>
      <c r="S41" s="270" t="s">
        <v>728</v>
      </c>
      <c r="T41" s="270"/>
      <c r="U41" s="270"/>
      <c r="V41" s="274"/>
      <c r="W41" s="270"/>
      <c r="X41" s="273"/>
      <c r="Y41" s="273"/>
      <c r="Z41" s="273"/>
      <c r="AA41" s="273">
        <f>P41</f>
        <v>1265</v>
      </c>
      <c r="AB41" s="273"/>
      <c r="AC41" s="273"/>
      <c r="AD41" s="275">
        <f>SUM(X41:AC41)</f>
        <v>1265</v>
      </c>
      <c r="AE41" s="276"/>
      <c r="AF41" s="227"/>
      <c r="AG41" s="227"/>
      <c r="AH41" s="227"/>
      <c r="AI41" s="227"/>
      <c r="AJ41" s="227"/>
      <c r="AK41" s="227"/>
      <c r="AL41" s="227"/>
      <c r="AM41" s="227"/>
      <c r="AN41" s="227"/>
      <c r="AO41" s="227"/>
      <c r="AP41" s="227"/>
    </row>
    <row r="42" spans="1:42" s="222" customFormat="1" ht="87" customHeight="1">
      <c r="A42" s="266" t="s">
        <v>390</v>
      </c>
      <c r="B42" s="266">
        <v>1</v>
      </c>
      <c r="C42" s="267" t="s">
        <v>741</v>
      </c>
      <c r="D42" s="266">
        <v>0</v>
      </c>
      <c r="E42" s="268" t="s">
        <v>726</v>
      </c>
      <c r="F42" s="268" t="s">
        <v>336</v>
      </c>
      <c r="G42" s="268" t="s">
        <v>761</v>
      </c>
      <c r="H42" s="269" t="s">
        <v>18</v>
      </c>
      <c r="I42" s="270">
        <v>115</v>
      </c>
      <c r="J42" s="271">
        <v>11</v>
      </c>
      <c r="K42" s="272" t="s">
        <v>118</v>
      </c>
      <c r="L42" s="270">
        <v>5</v>
      </c>
      <c r="M42" s="270" t="s">
        <v>709</v>
      </c>
      <c r="N42" s="269">
        <v>5</v>
      </c>
      <c r="O42" s="270" t="s">
        <v>842</v>
      </c>
      <c r="P42" s="273">
        <f>SUM(I42*J42)</f>
        <v>1265</v>
      </c>
      <c r="Q42" s="273" t="s">
        <v>902</v>
      </c>
      <c r="R42" s="273" t="s">
        <v>902</v>
      </c>
      <c r="S42" s="270" t="s">
        <v>728</v>
      </c>
      <c r="T42" s="270"/>
      <c r="U42" s="270"/>
      <c r="V42" s="274"/>
      <c r="W42" s="270"/>
      <c r="X42" s="273"/>
      <c r="Y42" s="273"/>
      <c r="Z42" s="273"/>
      <c r="AA42" s="273"/>
      <c r="AB42" s="273">
        <f>P42</f>
        <v>1265</v>
      </c>
      <c r="AC42" s="273"/>
      <c r="AD42" s="275">
        <f>SUM(X42:AC42)</f>
        <v>1265</v>
      </c>
      <c r="AE42" s="276"/>
      <c r="AF42" s="227"/>
      <c r="AG42" s="227"/>
      <c r="AH42" s="227"/>
      <c r="AI42" s="227"/>
      <c r="AJ42" s="227"/>
      <c r="AK42" s="227"/>
      <c r="AL42" s="227"/>
      <c r="AM42" s="227"/>
      <c r="AN42" s="227"/>
      <c r="AO42" s="227"/>
      <c r="AP42" s="227"/>
    </row>
    <row r="43" spans="1:42" s="222" customFormat="1" ht="87" customHeight="1">
      <c r="A43" s="266" t="s">
        <v>390</v>
      </c>
      <c r="B43" s="266">
        <v>1</v>
      </c>
      <c r="C43" s="267" t="s">
        <v>741</v>
      </c>
      <c r="D43" s="266">
        <v>0</v>
      </c>
      <c r="E43" s="268" t="s">
        <v>726</v>
      </c>
      <c r="F43" s="268" t="s">
        <v>336</v>
      </c>
      <c r="G43" s="268" t="s">
        <v>761</v>
      </c>
      <c r="H43" s="269" t="s">
        <v>18</v>
      </c>
      <c r="I43" s="270">
        <v>115</v>
      </c>
      <c r="J43" s="271">
        <v>11</v>
      </c>
      <c r="K43" s="272" t="s">
        <v>118</v>
      </c>
      <c r="L43" s="270">
        <v>6</v>
      </c>
      <c r="M43" s="270" t="s">
        <v>709</v>
      </c>
      <c r="N43" s="269">
        <v>5</v>
      </c>
      <c r="O43" s="270" t="s">
        <v>888</v>
      </c>
      <c r="P43" s="273">
        <f>SUM(I43*J43)</f>
        <v>1265</v>
      </c>
      <c r="Q43" s="273" t="s">
        <v>902</v>
      </c>
      <c r="R43" s="273" t="s">
        <v>902</v>
      </c>
      <c r="S43" s="270" t="s">
        <v>728</v>
      </c>
      <c r="T43" s="270"/>
      <c r="U43" s="270"/>
      <c r="V43" s="274"/>
      <c r="W43" s="270"/>
      <c r="X43" s="273"/>
      <c r="Y43" s="273"/>
      <c r="Z43" s="273"/>
      <c r="AA43" s="273"/>
      <c r="AB43" s="273"/>
      <c r="AC43" s="273">
        <f>P43</f>
        <v>1265</v>
      </c>
      <c r="AD43" s="275">
        <f>SUM(X43:AC43)</f>
        <v>1265</v>
      </c>
      <c r="AE43" s="276"/>
      <c r="AF43" s="227"/>
      <c r="AG43" s="227"/>
      <c r="AH43" s="227"/>
      <c r="AI43" s="227"/>
      <c r="AJ43" s="227"/>
      <c r="AK43" s="227"/>
      <c r="AL43" s="227"/>
      <c r="AM43" s="227"/>
      <c r="AN43" s="227"/>
      <c r="AO43" s="227"/>
      <c r="AP43" s="227"/>
    </row>
    <row r="44" spans="1:42" s="222" customFormat="1" ht="87" customHeight="1">
      <c r="A44" s="266" t="s">
        <v>390</v>
      </c>
      <c r="B44" s="266">
        <v>1</v>
      </c>
      <c r="C44" s="267" t="s">
        <v>741</v>
      </c>
      <c r="D44" s="266">
        <v>0</v>
      </c>
      <c r="E44" s="268" t="s">
        <v>726</v>
      </c>
      <c r="F44" s="268" t="s">
        <v>336</v>
      </c>
      <c r="G44" s="268" t="s">
        <v>761</v>
      </c>
      <c r="H44" s="269" t="s">
        <v>18</v>
      </c>
      <c r="I44" s="270">
        <v>115</v>
      </c>
      <c r="J44" s="271">
        <v>11</v>
      </c>
      <c r="K44" s="272" t="s">
        <v>118</v>
      </c>
      <c r="L44" s="270">
        <v>6</v>
      </c>
      <c r="M44" s="270" t="s">
        <v>709</v>
      </c>
      <c r="N44" s="269">
        <v>5</v>
      </c>
      <c r="O44" s="270" t="s">
        <v>888</v>
      </c>
      <c r="P44" s="273">
        <f>SUM(I44*J44)</f>
        <v>1265</v>
      </c>
      <c r="Q44" s="273" t="s">
        <v>902</v>
      </c>
      <c r="R44" s="273" t="s">
        <v>902</v>
      </c>
      <c r="S44" s="270" t="s">
        <v>728</v>
      </c>
      <c r="T44" s="270"/>
      <c r="U44" s="270"/>
      <c r="V44" s="274"/>
      <c r="W44" s="270"/>
      <c r="X44" s="273"/>
      <c r="Y44" s="273"/>
      <c r="Z44" s="273"/>
      <c r="AA44" s="273"/>
      <c r="AB44" s="273"/>
      <c r="AC44" s="273">
        <f>P44</f>
        <v>1265</v>
      </c>
      <c r="AD44" s="275">
        <f>SUM(X44:AC44)</f>
        <v>1265</v>
      </c>
      <c r="AE44" s="276"/>
      <c r="AF44" s="227"/>
      <c r="AG44" s="227"/>
      <c r="AH44" s="227"/>
      <c r="AI44" s="227"/>
      <c r="AJ44" s="227"/>
      <c r="AK44" s="227"/>
      <c r="AL44" s="227"/>
      <c r="AM44" s="227"/>
      <c r="AN44" s="227"/>
      <c r="AO44" s="227"/>
      <c r="AP44" s="227"/>
    </row>
    <row r="45" spans="1:31" s="222" customFormat="1" ht="31.8" customHeight="1">
      <c r="A45" s="266" t="s">
        <v>390</v>
      </c>
      <c r="B45" s="266">
        <v>1</v>
      </c>
      <c r="C45" s="267" t="s">
        <v>741</v>
      </c>
      <c r="D45" s="266">
        <v>0</v>
      </c>
      <c r="E45" s="268" t="s">
        <v>732</v>
      </c>
      <c r="F45" s="268" t="s">
        <v>733</v>
      </c>
      <c r="G45" s="268" t="s">
        <v>742</v>
      </c>
      <c r="H45" s="269" t="s">
        <v>1001</v>
      </c>
      <c r="I45" s="270">
        <v>4</v>
      </c>
      <c r="J45" s="271">
        <v>601</v>
      </c>
      <c r="K45" s="272" t="s">
        <v>1</v>
      </c>
      <c r="L45" s="270">
        <v>2</v>
      </c>
      <c r="M45" s="270" t="s">
        <v>709</v>
      </c>
      <c r="N45" s="269">
        <v>20</v>
      </c>
      <c r="O45" s="270" t="s">
        <v>877</v>
      </c>
      <c r="P45" s="273">
        <f>SUM(I45*J45)</f>
        <v>2404</v>
      </c>
      <c r="Q45" s="273" t="s">
        <v>863</v>
      </c>
      <c r="R45" s="273" t="s">
        <v>743</v>
      </c>
      <c r="S45" s="270" t="s">
        <v>728</v>
      </c>
      <c r="T45" s="270"/>
      <c r="U45" s="270"/>
      <c r="V45" s="274"/>
      <c r="W45" s="270"/>
      <c r="X45" s="273"/>
      <c r="Y45" s="273">
        <f>P45</f>
        <v>2404</v>
      </c>
      <c r="Z45" s="273"/>
      <c r="AA45" s="273"/>
      <c r="AB45" s="273"/>
      <c r="AC45" s="273"/>
      <c r="AD45" s="275">
        <f>SUM(X45:AC45)</f>
        <v>2404</v>
      </c>
      <c r="AE45" s="277"/>
    </row>
    <row r="46" spans="1:31" s="222" customFormat="1" ht="31.8" customHeight="1">
      <c r="A46" s="266" t="s">
        <v>390</v>
      </c>
      <c r="B46" s="266">
        <v>1</v>
      </c>
      <c r="C46" s="267" t="s">
        <v>741</v>
      </c>
      <c r="D46" s="266">
        <v>0</v>
      </c>
      <c r="E46" s="268" t="s">
        <v>732</v>
      </c>
      <c r="F46" s="268" t="s">
        <v>733</v>
      </c>
      <c r="G46" s="268" t="s">
        <v>63</v>
      </c>
      <c r="H46" s="269" t="s">
        <v>1001</v>
      </c>
      <c r="I46" s="270">
        <v>4</v>
      </c>
      <c r="J46" s="271">
        <v>523</v>
      </c>
      <c r="K46" s="272" t="s">
        <v>1</v>
      </c>
      <c r="L46" s="270">
        <v>4</v>
      </c>
      <c r="M46" s="270" t="s">
        <v>709</v>
      </c>
      <c r="N46" s="269">
        <v>20</v>
      </c>
      <c r="O46" s="270" t="s">
        <v>887</v>
      </c>
      <c r="P46" s="273">
        <f>SUM(I46*J46)</f>
        <v>2092</v>
      </c>
      <c r="Q46" s="273" t="s">
        <v>864</v>
      </c>
      <c r="R46" s="273" t="s">
        <v>747</v>
      </c>
      <c r="S46" s="270" t="s">
        <v>728</v>
      </c>
      <c r="T46" s="270"/>
      <c r="U46" s="270"/>
      <c r="V46" s="274"/>
      <c r="W46" s="270"/>
      <c r="X46" s="273"/>
      <c r="Y46" s="273"/>
      <c r="Z46" s="273"/>
      <c r="AA46" s="273">
        <f>P46</f>
        <v>2092</v>
      </c>
      <c r="AB46" s="273"/>
      <c r="AC46" s="273"/>
      <c r="AD46" s="275">
        <f>SUM(X46:AC46)</f>
        <v>2092</v>
      </c>
      <c r="AE46" s="277"/>
    </row>
    <row r="47" spans="1:31" s="222" customFormat="1" ht="31.8" customHeight="1">
      <c r="A47" s="266" t="s">
        <v>390</v>
      </c>
      <c r="B47" s="266">
        <v>1</v>
      </c>
      <c r="C47" s="267" t="s">
        <v>741</v>
      </c>
      <c r="D47" s="266">
        <v>0</v>
      </c>
      <c r="E47" s="268" t="s">
        <v>744</v>
      </c>
      <c r="F47" s="268" t="s">
        <v>744</v>
      </c>
      <c r="G47" s="268" t="s">
        <v>745</v>
      </c>
      <c r="H47" s="269" t="s">
        <v>1001</v>
      </c>
      <c r="I47" s="270">
        <v>4</v>
      </c>
      <c r="J47" s="271">
        <v>500</v>
      </c>
      <c r="K47" s="272" t="s">
        <v>1</v>
      </c>
      <c r="L47" s="270">
        <v>4</v>
      </c>
      <c r="M47" s="270" t="s">
        <v>709</v>
      </c>
      <c r="N47" s="269">
        <v>10</v>
      </c>
      <c r="O47" s="270" t="s">
        <v>887</v>
      </c>
      <c r="P47" s="273">
        <f>SUM(I47*J47)</f>
        <v>2000</v>
      </c>
      <c r="Q47" s="273" t="s">
        <v>865</v>
      </c>
      <c r="R47" s="273" t="s">
        <v>746</v>
      </c>
      <c r="S47" s="270" t="s">
        <v>728</v>
      </c>
      <c r="T47" s="270"/>
      <c r="U47" s="270"/>
      <c r="V47" s="274"/>
      <c r="W47" s="270"/>
      <c r="X47" s="273"/>
      <c r="Y47" s="273"/>
      <c r="Z47" s="273"/>
      <c r="AA47" s="273">
        <f>P47</f>
        <v>2000</v>
      </c>
      <c r="AB47" s="273"/>
      <c r="AC47" s="273"/>
      <c r="AD47" s="275">
        <f>SUM(X47:AC47)</f>
        <v>2000</v>
      </c>
      <c r="AE47" s="277"/>
    </row>
    <row r="48" spans="1:31" s="222" customFormat="1" ht="31.8" customHeight="1">
      <c r="A48" s="266" t="s">
        <v>390</v>
      </c>
      <c r="B48" s="266">
        <v>1</v>
      </c>
      <c r="C48" s="267" t="s">
        <v>741</v>
      </c>
      <c r="D48" s="266">
        <v>0</v>
      </c>
      <c r="E48" s="268" t="s">
        <v>744</v>
      </c>
      <c r="F48" s="268" t="s">
        <v>744</v>
      </c>
      <c r="G48" s="268" t="s">
        <v>745</v>
      </c>
      <c r="H48" s="269" t="s">
        <v>1001</v>
      </c>
      <c r="I48" s="270">
        <v>4</v>
      </c>
      <c r="J48" s="271">
        <v>500</v>
      </c>
      <c r="K48" s="272" t="s">
        <v>1</v>
      </c>
      <c r="L48" s="270">
        <v>6</v>
      </c>
      <c r="M48" s="270" t="s">
        <v>709</v>
      </c>
      <c r="N48" s="269">
        <v>10</v>
      </c>
      <c r="O48" s="270" t="s">
        <v>888</v>
      </c>
      <c r="P48" s="273">
        <f>SUM(I48*J48)</f>
        <v>2000</v>
      </c>
      <c r="Q48" s="273" t="s">
        <v>865</v>
      </c>
      <c r="R48" s="273" t="s">
        <v>872</v>
      </c>
      <c r="S48" s="270" t="s">
        <v>728</v>
      </c>
      <c r="T48" s="270"/>
      <c r="U48" s="270"/>
      <c r="V48" s="274"/>
      <c r="W48" s="270"/>
      <c r="X48" s="273"/>
      <c r="Y48" s="273"/>
      <c r="Z48" s="273"/>
      <c r="AA48" s="273"/>
      <c r="AB48" s="273"/>
      <c r="AC48" s="273">
        <f>P48</f>
        <v>2000</v>
      </c>
      <c r="AD48" s="275">
        <f>SUM(X48:AC48)</f>
        <v>2000</v>
      </c>
      <c r="AE48" s="277"/>
    </row>
    <row r="49" spans="1:42" s="150" customFormat="1" ht="46.8" customHeight="1">
      <c r="A49" s="266" t="s">
        <v>390</v>
      </c>
      <c r="B49" s="266">
        <v>1</v>
      </c>
      <c r="C49" s="267" t="s">
        <v>748</v>
      </c>
      <c r="D49" s="266">
        <v>0</v>
      </c>
      <c r="E49" s="268" t="s">
        <v>726</v>
      </c>
      <c r="F49" s="268" t="s">
        <v>725</v>
      </c>
      <c r="G49" s="268" t="s">
        <v>135</v>
      </c>
      <c r="H49" s="269" t="s">
        <v>18</v>
      </c>
      <c r="I49" s="270">
        <v>85</v>
      </c>
      <c r="J49" s="271">
        <v>42</v>
      </c>
      <c r="K49" s="270" t="s">
        <v>1</v>
      </c>
      <c r="L49" s="270">
        <v>4</v>
      </c>
      <c r="M49" s="270" t="s">
        <v>709</v>
      </c>
      <c r="N49" s="269">
        <v>35</v>
      </c>
      <c r="O49" s="270" t="s">
        <v>887</v>
      </c>
      <c r="P49" s="273">
        <f>SUM(I49*J49)</f>
        <v>3570</v>
      </c>
      <c r="Q49" s="273" t="s">
        <v>752</v>
      </c>
      <c r="R49" s="273" t="s">
        <v>859</v>
      </c>
      <c r="S49" s="270" t="s">
        <v>728</v>
      </c>
      <c r="T49" s="270"/>
      <c r="U49" s="270"/>
      <c r="V49" s="274"/>
      <c r="W49" s="270"/>
      <c r="X49" s="273"/>
      <c r="Y49" s="273"/>
      <c r="Z49" s="273"/>
      <c r="AA49" s="273">
        <f>P49</f>
        <v>3570</v>
      </c>
      <c r="AB49" s="273"/>
      <c r="AC49" s="273"/>
      <c r="AD49" s="275">
        <f>SUM(X49:AC49)</f>
        <v>3570</v>
      </c>
      <c r="AE49" s="278"/>
      <c r="AF49" s="223"/>
      <c r="AG49" s="223"/>
      <c r="AH49" s="223"/>
      <c r="AI49" s="223"/>
      <c r="AJ49" s="223"/>
      <c r="AK49" s="223"/>
      <c r="AL49" s="223"/>
      <c r="AM49" s="223"/>
      <c r="AN49" s="223"/>
      <c r="AO49" s="223"/>
      <c r="AP49" s="223"/>
    </row>
    <row r="50" spans="1:42" s="150" customFormat="1" ht="31.8" customHeight="1">
      <c r="A50" s="266" t="s">
        <v>390</v>
      </c>
      <c r="B50" s="266">
        <v>1</v>
      </c>
      <c r="C50" s="267" t="s">
        <v>748</v>
      </c>
      <c r="D50" s="266">
        <v>0</v>
      </c>
      <c r="E50" s="268" t="s">
        <v>726</v>
      </c>
      <c r="F50" s="268" t="s">
        <v>729</v>
      </c>
      <c r="G50" s="268" t="s">
        <v>135</v>
      </c>
      <c r="H50" s="269" t="s">
        <v>18</v>
      </c>
      <c r="I50" s="270">
        <v>85</v>
      </c>
      <c r="J50" s="271">
        <v>42</v>
      </c>
      <c r="K50" s="270" t="s">
        <v>1</v>
      </c>
      <c r="L50" s="270">
        <v>4</v>
      </c>
      <c r="M50" s="270" t="s">
        <v>709</v>
      </c>
      <c r="N50" s="269">
        <v>35</v>
      </c>
      <c r="O50" s="270" t="s">
        <v>887</v>
      </c>
      <c r="P50" s="273">
        <f>SUM(I50*J50)</f>
        <v>3570</v>
      </c>
      <c r="Q50" s="273" t="s">
        <v>753</v>
      </c>
      <c r="R50" s="273" t="s">
        <v>861</v>
      </c>
      <c r="S50" s="270" t="s">
        <v>728</v>
      </c>
      <c r="T50" s="270"/>
      <c r="U50" s="270"/>
      <c r="V50" s="274"/>
      <c r="W50" s="270"/>
      <c r="X50" s="273"/>
      <c r="Y50" s="273"/>
      <c r="Z50" s="273"/>
      <c r="AA50" s="273">
        <f>P50</f>
        <v>3570</v>
      </c>
      <c r="AB50" s="273"/>
      <c r="AC50" s="273"/>
      <c r="AD50" s="275">
        <f>SUM(X50:AC50)</f>
        <v>3570</v>
      </c>
      <c r="AE50" s="278"/>
      <c r="AF50" s="223"/>
      <c r="AG50" s="223"/>
      <c r="AH50" s="223"/>
      <c r="AI50" s="223"/>
      <c r="AJ50" s="223"/>
      <c r="AK50" s="223"/>
      <c r="AL50" s="223"/>
      <c r="AM50" s="223"/>
      <c r="AN50" s="223"/>
      <c r="AO50" s="223"/>
      <c r="AP50" s="223"/>
    </row>
    <row r="51" spans="1:42" s="150" customFormat="1" ht="57.6" customHeight="1">
      <c r="A51" s="266" t="s">
        <v>390</v>
      </c>
      <c r="B51" s="266">
        <v>1</v>
      </c>
      <c r="C51" s="267" t="s">
        <v>748</v>
      </c>
      <c r="D51" s="266">
        <v>0</v>
      </c>
      <c r="E51" s="268" t="s">
        <v>726</v>
      </c>
      <c r="F51" s="268" t="s">
        <v>730</v>
      </c>
      <c r="G51" s="268" t="s">
        <v>826</v>
      </c>
      <c r="H51" s="269" t="s">
        <v>18</v>
      </c>
      <c r="I51" s="270">
        <v>85</v>
      </c>
      <c r="J51" s="271">
        <v>80</v>
      </c>
      <c r="K51" s="270" t="s">
        <v>1</v>
      </c>
      <c r="L51" s="270">
        <v>3</v>
      </c>
      <c r="M51" s="270" t="s">
        <v>709</v>
      </c>
      <c r="N51" s="269">
        <v>15</v>
      </c>
      <c r="O51" s="270" t="s">
        <v>846</v>
      </c>
      <c r="P51" s="273">
        <f>SUM(I51*J51)</f>
        <v>6800</v>
      </c>
      <c r="Q51" s="273" t="s">
        <v>751</v>
      </c>
      <c r="R51" s="273" t="s">
        <v>750</v>
      </c>
      <c r="S51" s="270" t="s">
        <v>728</v>
      </c>
      <c r="T51" s="270"/>
      <c r="U51" s="270"/>
      <c r="V51" s="274"/>
      <c r="W51" s="270"/>
      <c r="X51" s="273"/>
      <c r="Y51" s="273"/>
      <c r="Z51" s="273">
        <f>P51</f>
        <v>6800</v>
      </c>
      <c r="AA51" s="273"/>
      <c r="AB51" s="273"/>
      <c r="AC51" s="273"/>
      <c r="AD51" s="275">
        <f>SUM(X51:AC51)</f>
        <v>6800</v>
      </c>
      <c r="AE51" s="278"/>
      <c r="AF51" s="223"/>
      <c r="AG51" s="223"/>
      <c r="AH51" s="223"/>
      <c r="AI51" s="223"/>
      <c r="AJ51" s="223"/>
      <c r="AK51" s="223"/>
      <c r="AL51" s="223"/>
      <c r="AM51" s="223"/>
      <c r="AN51" s="223"/>
      <c r="AO51" s="223"/>
      <c r="AP51" s="223"/>
    </row>
    <row r="52" spans="1:42" s="150" customFormat="1" ht="61.2" customHeight="1">
      <c r="A52" s="266" t="s">
        <v>390</v>
      </c>
      <c r="B52" s="266">
        <v>1</v>
      </c>
      <c r="C52" s="267" t="s">
        <v>748</v>
      </c>
      <c r="D52" s="266">
        <v>0</v>
      </c>
      <c r="E52" s="268" t="s">
        <v>726</v>
      </c>
      <c r="F52" s="268" t="s">
        <v>730</v>
      </c>
      <c r="G52" s="268" t="s">
        <v>826</v>
      </c>
      <c r="H52" s="269" t="s">
        <v>18</v>
      </c>
      <c r="I52" s="270">
        <v>85</v>
      </c>
      <c r="J52" s="271">
        <v>80</v>
      </c>
      <c r="K52" s="270" t="s">
        <v>1</v>
      </c>
      <c r="L52" s="270">
        <v>5</v>
      </c>
      <c r="M52" s="270" t="s">
        <v>709</v>
      </c>
      <c r="N52" s="269">
        <v>10</v>
      </c>
      <c r="O52" s="270" t="s">
        <v>842</v>
      </c>
      <c r="P52" s="273">
        <f>SUM(I52*J52)</f>
        <v>6800</v>
      </c>
      <c r="Q52" s="273" t="s">
        <v>751</v>
      </c>
      <c r="R52" s="273" t="s">
        <v>750</v>
      </c>
      <c r="S52" s="270" t="s">
        <v>728</v>
      </c>
      <c r="T52" s="270"/>
      <c r="U52" s="270"/>
      <c r="V52" s="274"/>
      <c r="W52" s="270"/>
      <c r="X52" s="273"/>
      <c r="Y52" s="273"/>
      <c r="Z52" s="273"/>
      <c r="AA52" s="273"/>
      <c r="AB52" s="273">
        <v>7380</v>
      </c>
      <c r="AC52" s="273"/>
      <c r="AD52" s="275">
        <f>SUM(X52:AC52)</f>
        <v>7380</v>
      </c>
      <c r="AE52" s="278"/>
      <c r="AF52" s="223"/>
      <c r="AG52" s="223"/>
      <c r="AH52" s="223"/>
      <c r="AI52" s="223"/>
      <c r="AJ52" s="223"/>
      <c r="AK52" s="223"/>
      <c r="AL52" s="223"/>
      <c r="AM52" s="223"/>
      <c r="AN52" s="223"/>
      <c r="AO52" s="223"/>
      <c r="AP52" s="223"/>
    </row>
    <row r="53" spans="1:31" s="150" customFormat="1" ht="67.2" customHeight="1">
      <c r="A53" s="266" t="s">
        <v>390</v>
      </c>
      <c r="B53" s="266">
        <v>1</v>
      </c>
      <c r="C53" s="267" t="s">
        <v>748</v>
      </c>
      <c r="D53" s="266">
        <v>0</v>
      </c>
      <c r="E53" s="268" t="s">
        <v>37</v>
      </c>
      <c r="F53" s="268" t="s">
        <v>37</v>
      </c>
      <c r="G53" s="268" t="s">
        <v>871</v>
      </c>
      <c r="H53" s="269" t="s">
        <v>1001</v>
      </c>
      <c r="I53" s="270">
        <v>17</v>
      </c>
      <c r="J53" s="271">
        <v>823</v>
      </c>
      <c r="K53" s="279" t="s">
        <v>1</v>
      </c>
      <c r="L53" s="270">
        <v>4</v>
      </c>
      <c r="M53" s="270" t="s">
        <v>709</v>
      </c>
      <c r="N53" s="269">
        <v>35</v>
      </c>
      <c r="O53" s="270" t="s">
        <v>887</v>
      </c>
      <c r="P53" s="273">
        <f>SUM(I53*J53)</f>
        <v>13991</v>
      </c>
      <c r="Q53" s="273" t="s">
        <v>749</v>
      </c>
      <c r="R53" s="273" t="s">
        <v>768</v>
      </c>
      <c r="S53" s="270" t="s">
        <v>728</v>
      </c>
      <c r="T53" s="270"/>
      <c r="U53" s="270"/>
      <c r="V53" s="274"/>
      <c r="W53" s="270"/>
      <c r="X53" s="273"/>
      <c r="Y53" s="273"/>
      <c r="Z53" s="273"/>
      <c r="AA53" s="273">
        <f>P53</f>
        <v>13991</v>
      </c>
      <c r="AB53" s="273"/>
      <c r="AC53" s="273"/>
      <c r="AD53" s="275">
        <f>SUM(X53:AC53)</f>
        <v>13991</v>
      </c>
      <c r="AE53" s="280"/>
    </row>
    <row r="54" spans="1:42" s="150" customFormat="1" ht="31.8" customHeight="1">
      <c r="A54" s="266" t="s">
        <v>390</v>
      </c>
      <c r="B54" s="266">
        <v>1</v>
      </c>
      <c r="C54" s="267" t="s">
        <v>748</v>
      </c>
      <c r="D54" s="266">
        <v>0</v>
      </c>
      <c r="E54" s="268" t="s">
        <v>726</v>
      </c>
      <c r="F54" s="268" t="s">
        <v>336</v>
      </c>
      <c r="G54" s="268" t="s">
        <v>761</v>
      </c>
      <c r="H54" s="269" t="s">
        <v>18</v>
      </c>
      <c r="I54" s="270">
        <v>185</v>
      </c>
      <c r="J54" s="271">
        <v>11</v>
      </c>
      <c r="K54" s="270" t="s">
        <v>1</v>
      </c>
      <c r="L54" s="270">
        <v>2</v>
      </c>
      <c r="M54" s="270" t="s">
        <v>709</v>
      </c>
      <c r="N54" s="269">
        <v>5</v>
      </c>
      <c r="O54" s="270" t="s">
        <v>877</v>
      </c>
      <c r="P54" s="273">
        <f>SUM(I54*J54)</f>
        <v>2035</v>
      </c>
      <c r="Q54" s="273" t="s">
        <v>866</v>
      </c>
      <c r="R54" s="273" t="s">
        <v>736</v>
      </c>
      <c r="S54" s="270" t="s">
        <v>728</v>
      </c>
      <c r="T54" s="270"/>
      <c r="U54" s="270"/>
      <c r="V54" s="274"/>
      <c r="W54" s="270"/>
      <c r="X54" s="273"/>
      <c r="Y54" s="273">
        <f>P54</f>
        <v>2035</v>
      </c>
      <c r="Z54" s="273"/>
      <c r="AA54" s="273"/>
      <c r="AB54" s="273"/>
      <c r="AC54" s="273"/>
      <c r="AD54" s="275">
        <f>SUM(X54:AC54)</f>
        <v>2035</v>
      </c>
      <c r="AE54" s="278"/>
      <c r="AF54" s="223"/>
      <c r="AG54" s="223"/>
      <c r="AH54" s="223"/>
      <c r="AI54" s="223"/>
      <c r="AJ54" s="223"/>
      <c r="AK54" s="223"/>
      <c r="AL54" s="223"/>
      <c r="AM54" s="223"/>
      <c r="AN54" s="223"/>
      <c r="AO54" s="223"/>
      <c r="AP54" s="223"/>
    </row>
    <row r="55" spans="1:42" s="150" customFormat="1" ht="31.8" customHeight="1">
      <c r="A55" s="266" t="s">
        <v>390</v>
      </c>
      <c r="B55" s="266">
        <v>1</v>
      </c>
      <c r="C55" s="267" t="s">
        <v>748</v>
      </c>
      <c r="D55" s="266">
        <v>0</v>
      </c>
      <c r="E55" s="268" t="s">
        <v>726</v>
      </c>
      <c r="F55" s="268" t="s">
        <v>336</v>
      </c>
      <c r="G55" s="268" t="s">
        <v>761</v>
      </c>
      <c r="H55" s="269" t="s">
        <v>18</v>
      </c>
      <c r="I55" s="270">
        <v>185</v>
      </c>
      <c r="J55" s="271">
        <v>11</v>
      </c>
      <c r="K55" s="270" t="s">
        <v>118</v>
      </c>
      <c r="L55" s="270">
        <v>4</v>
      </c>
      <c r="M55" s="270" t="s">
        <v>709</v>
      </c>
      <c r="N55" s="269">
        <v>5</v>
      </c>
      <c r="O55" s="270" t="s">
        <v>887</v>
      </c>
      <c r="P55" s="273">
        <f>SUM(I55*J55)</f>
        <v>2035</v>
      </c>
      <c r="Q55" s="273" t="s">
        <v>902</v>
      </c>
      <c r="R55" s="273" t="s">
        <v>902</v>
      </c>
      <c r="S55" s="270" t="s">
        <v>728</v>
      </c>
      <c r="T55" s="270"/>
      <c r="U55" s="270"/>
      <c r="V55" s="274"/>
      <c r="W55" s="270"/>
      <c r="X55" s="273"/>
      <c r="Y55" s="273"/>
      <c r="Z55" s="273"/>
      <c r="AA55" s="273">
        <f>P55</f>
        <v>2035</v>
      </c>
      <c r="AB55" s="273"/>
      <c r="AC55" s="273"/>
      <c r="AD55" s="275">
        <f>SUM(X55:AC55)</f>
        <v>2035</v>
      </c>
      <c r="AE55" s="278"/>
      <c r="AF55" s="223"/>
      <c r="AG55" s="223"/>
      <c r="AH55" s="223"/>
      <c r="AI55" s="223"/>
      <c r="AJ55" s="223"/>
      <c r="AK55" s="223"/>
      <c r="AL55" s="223"/>
      <c r="AM55" s="223"/>
      <c r="AN55" s="223"/>
      <c r="AO55" s="223"/>
      <c r="AP55" s="223"/>
    </row>
    <row r="56" spans="1:42" s="150" customFormat="1" ht="31.8" customHeight="1">
      <c r="A56" s="266" t="s">
        <v>390</v>
      </c>
      <c r="B56" s="266">
        <v>1</v>
      </c>
      <c r="C56" s="267" t="s">
        <v>748</v>
      </c>
      <c r="D56" s="266">
        <v>0</v>
      </c>
      <c r="E56" s="268" t="s">
        <v>726</v>
      </c>
      <c r="F56" s="268" t="s">
        <v>336</v>
      </c>
      <c r="G56" s="268" t="s">
        <v>761</v>
      </c>
      <c r="H56" s="269" t="s">
        <v>18</v>
      </c>
      <c r="I56" s="270">
        <v>185</v>
      </c>
      <c r="J56" s="271">
        <v>11</v>
      </c>
      <c r="K56" s="270" t="s">
        <v>118</v>
      </c>
      <c r="L56" s="270">
        <v>5</v>
      </c>
      <c r="M56" s="270" t="s">
        <v>709</v>
      </c>
      <c r="N56" s="269">
        <v>5</v>
      </c>
      <c r="O56" s="270" t="s">
        <v>842</v>
      </c>
      <c r="P56" s="273">
        <f>SUM(I56*J56)</f>
        <v>2035</v>
      </c>
      <c r="Q56" s="273" t="s">
        <v>902</v>
      </c>
      <c r="R56" s="273" t="s">
        <v>902</v>
      </c>
      <c r="S56" s="270" t="s">
        <v>728</v>
      </c>
      <c r="T56" s="270"/>
      <c r="U56" s="270"/>
      <c r="V56" s="274"/>
      <c r="W56" s="270"/>
      <c r="X56" s="273"/>
      <c r="Y56" s="273"/>
      <c r="Z56" s="273"/>
      <c r="AA56" s="273"/>
      <c r="AB56" s="273">
        <f>P56</f>
        <v>2035</v>
      </c>
      <c r="AC56" s="273"/>
      <c r="AD56" s="275">
        <f>SUM(X56:AC56)</f>
        <v>2035</v>
      </c>
      <c r="AE56" s="278"/>
      <c r="AF56" s="223"/>
      <c r="AG56" s="223"/>
      <c r="AH56" s="223"/>
      <c r="AI56" s="223"/>
      <c r="AJ56" s="223"/>
      <c r="AK56" s="223"/>
      <c r="AL56" s="223"/>
      <c r="AM56" s="223"/>
      <c r="AN56" s="223"/>
      <c r="AO56" s="223"/>
      <c r="AP56" s="223"/>
    </row>
    <row r="57" spans="1:42" s="150" customFormat="1" ht="31.8" customHeight="1">
      <c r="A57" s="266" t="s">
        <v>390</v>
      </c>
      <c r="B57" s="266">
        <v>1</v>
      </c>
      <c r="C57" s="267" t="s">
        <v>748</v>
      </c>
      <c r="D57" s="266">
        <v>0</v>
      </c>
      <c r="E57" s="268" t="s">
        <v>726</v>
      </c>
      <c r="F57" s="268" t="s">
        <v>336</v>
      </c>
      <c r="G57" s="268" t="s">
        <v>761</v>
      </c>
      <c r="H57" s="269" t="s">
        <v>18</v>
      </c>
      <c r="I57" s="270">
        <v>185</v>
      </c>
      <c r="J57" s="271">
        <v>11</v>
      </c>
      <c r="K57" s="270" t="s">
        <v>118</v>
      </c>
      <c r="L57" s="270">
        <v>6</v>
      </c>
      <c r="M57" s="270" t="s">
        <v>709</v>
      </c>
      <c r="N57" s="269">
        <v>5</v>
      </c>
      <c r="O57" s="270" t="s">
        <v>888</v>
      </c>
      <c r="P57" s="273">
        <f>SUM(I57*J57)</f>
        <v>2035</v>
      </c>
      <c r="Q57" s="273" t="s">
        <v>902</v>
      </c>
      <c r="R57" s="273" t="s">
        <v>902</v>
      </c>
      <c r="S57" s="270" t="s">
        <v>728</v>
      </c>
      <c r="T57" s="270"/>
      <c r="U57" s="270"/>
      <c r="V57" s="274"/>
      <c r="W57" s="270"/>
      <c r="X57" s="273"/>
      <c r="Y57" s="273"/>
      <c r="Z57" s="273"/>
      <c r="AA57" s="273"/>
      <c r="AB57" s="273"/>
      <c r="AC57" s="273">
        <f>P57</f>
        <v>2035</v>
      </c>
      <c r="AD57" s="275">
        <f>SUM(X57:AC57)</f>
        <v>2035</v>
      </c>
      <c r="AE57" s="278"/>
      <c r="AF57" s="223"/>
      <c r="AG57" s="223"/>
      <c r="AH57" s="223"/>
      <c r="AI57" s="223"/>
      <c r="AJ57" s="223"/>
      <c r="AK57" s="223"/>
      <c r="AL57" s="223"/>
      <c r="AM57" s="223"/>
      <c r="AN57" s="223"/>
      <c r="AO57" s="223"/>
      <c r="AP57" s="223"/>
    </row>
    <row r="58" spans="1:42" s="150" customFormat="1" ht="31.8" customHeight="1">
      <c r="A58" s="266" t="s">
        <v>390</v>
      </c>
      <c r="B58" s="266">
        <v>1</v>
      </c>
      <c r="C58" s="267" t="s">
        <v>748</v>
      </c>
      <c r="D58" s="266">
        <v>0</v>
      </c>
      <c r="E58" s="268" t="s">
        <v>726</v>
      </c>
      <c r="F58" s="268" t="s">
        <v>336</v>
      </c>
      <c r="G58" s="268" t="s">
        <v>761</v>
      </c>
      <c r="H58" s="269" t="s">
        <v>18</v>
      </c>
      <c r="I58" s="270">
        <v>185</v>
      </c>
      <c r="J58" s="271">
        <v>11</v>
      </c>
      <c r="K58" s="270" t="s">
        <v>118</v>
      </c>
      <c r="L58" s="270">
        <v>6</v>
      </c>
      <c r="M58" s="270" t="s">
        <v>709</v>
      </c>
      <c r="N58" s="269">
        <v>5</v>
      </c>
      <c r="O58" s="270" t="s">
        <v>888</v>
      </c>
      <c r="P58" s="273">
        <f>SUM(I58*J58)</f>
        <v>2035</v>
      </c>
      <c r="Q58" s="273" t="s">
        <v>902</v>
      </c>
      <c r="R58" s="273" t="s">
        <v>902</v>
      </c>
      <c r="S58" s="270" t="s">
        <v>728</v>
      </c>
      <c r="T58" s="270"/>
      <c r="U58" s="270"/>
      <c r="V58" s="274"/>
      <c r="W58" s="270"/>
      <c r="X58" s="273"/>
      <c r="Y58" s="273"/>
      <c r="Z58" s="273"/>
      <c r="AA58" s="273"/>
      <c r="AB58" s="273"/>
      <c r="AC58" s="273">
        <f>P58</f>
        <v>2035</v>
      </c>
      <c r="AD58" s="275">
        <f>SUM(X58:AC58)</f>
        <v>2035</v>
      </c>
      <c r="AE58" s="278"/>
      <c r="AF58" s="223"/>
      <c r="AG58" s="223"/>
      <c r="AH58" s="223"/>
      <c r="AI58" s="223"/>
      <c r="AJ58" s="223"/>
      <c r="AK58" s="223"/>
      <c r="AL58" s="223"/>
      <c r="AM58" s="223"/>
      <c r="AN58" s="223"/>
      <c r="AO58" s="223"/>
      <c r="AP58" s="223"/>
    </row>
    <row r="59" spans="1:31" s="150" customFormat="1" ht="46.2" customHeight="1">
      <c r="A59" s="266" t="s">
        <v>390</v>
      </c>
      <c r="B59" s="266">
        <v>1</v>
      </c>
      <c r="C59" s="267" t="s">
        <v>748</v>
      </c>
      <c r="D59" s="266">
        <v>0</v>
      </c>
      <c r="E59" s="268" t="s">
        <v>732</v>
      </c>
      <c r="F59" s="268" t="s">
        <v>733</v>
      </c>
      <c r="G59" s="268" t="s">
        <v>754</v>
      </c>
      <c r="H59" s="269" t="s">
        <v>1001</v>
      </c>
      <c r="I59" s="270">
        <v>13</v>
      </c>
      <c r="J59" s="271">
        <v>525</v>
      </c>
      <c r="K59" s="279" t="s">
        <v>1</v>
      </c>
      <c r="L59" s="270">
        <v>5</v>
      </c>
      <c r="M59" s="270" t="s">
        <v>709</v>
      </c>
      <c r="N59" s="269">
        <v>20</v>
      </c>
      <c r="O59" s="270" t="s">
        <v>842</v>
      </c>
      <c r="P59" s="273">
        <f>SUM(I59*J59)</f>
        <v>6825</v>
      </c>
      <c r="Q59" s="273" t="s">
        <v>756</v>
      </c>
      <c r="R59" s="273" t="s">
        <v>755</v>
      </c>
      <c r="S59" s="270" t="s">
        <v>728</v>
      </c>
      <c r="T59" s="270"/>
      <c r="U59" s="270"/>
      <c r="V59" s="274"/>
      <c r="W59" s="270"/>
      <c r="X59" s="273"/>
      <c r="Y59" s="273"/>
      <c r="Z59" s="273"/>
      <c r="AA59" s="273"/>
      <c r="AB59" s="273">
        <f>P59</f>
        <v>6825</v>
      </c>
      <c r="AC59" s="273"/>
      <c r="AD59" s="275">
        <f>SUM(X59:AC59)</f>
        <v>6825</v>
      </c>
      <c r="AE59" s="280"/>
    </row>
    <row r="60" spans="1:31" s="150" customFormat="1" ht="44.4" customHeight="1">
      <c r="A60" s="266" t="s">
        <v>390</v>
      </c>
      <c r="B60" s="266">
        <v>1</v>
      </c>
      <c r="C60" s="267" t="s">
        <v>748</v>
      </c>
      <c r="D60" s="266">
        <v>0</v>
      </c>
      <c r="E60" s="268" t="s">
        <v>732</v>
      </c>
      <c r="F60" s="268" t="s">
        <v>40</v>
      </c>
      <c r="G60" s="268" t="s">
        <v>754</v>
      </c>
      <c r="H60" s="269" t="s">
        <v>1001</v>
      </c>
      <c r="I60" s="270">
        <v>13</v>
      </c>
      <c r="J60" s="271">
        <v>525</v>
      </c>
      <c r="K60" s="279" t="s">
        <v>1</v>
      </c>
      <c r="L60" s="270">
        <v>4</v>
      </c>
      <c r="M60" s="270" t="s">
        <v>709</v>
      </c>
      <c r="N60" s="269">
        <v>20</v>
      </c>
      <c r="O60" s="270" t="s">
        <v>887</v>
      </c>
      <c r="P60" s="273">
        <f>SUM(I60*J60)</f>
        <v>6825</v>
      </c>
      <c r="Q60" s="273" t="s">
        <v>757</v>
      </c>
      <c r="R60" s="273" t="s">
        <v>758</v>
      </c>
      <c r="S60" s="270" t="s">
        <v>728</v>
      </c>
      <c r="T60" s="270"/>
      <c r="U60" s="270"/>
      <c r="V60" s="274"/>
      <c r="W60" s="270"/>
      <c r="X60" s="273"/>
      <c r="Y60" s="273"/>
      <c r="Z60" s="273"/>
      <c r="AA60" s="273">
        <f>P60</f>
        <v>6825</v>
      </c>
      <c r="AB60" s="273"/>
      <c r="AC60" s="273"/>
      <c r="AD60" s="275">
        <f>SUM(X60:AC60)</f>
        <v>6825</v>
      </c>
      <c r="AE60" s="280"/>
    </row>
    <row r="61" spans="1:42" s="222" customFormat="1" ht="48" customHeight="1">
      <c r="A61" s="266" t="s">
        <v>390</v>
      </c>
      <c r="B61" s="266">
        <v>1</v>
      </c>
      <c r="C61" s="267" t="s">
        <v>759</v>
      </c>
      <c r="D61" s="266">
        <v>0</v>
      </c>
      <c r="E61" s="268" t="s">
        <v>726</v>
      </c>
      <c r="F61" s="268" t="s">
        <v>725</v>
      </c>
      <c r="G61" s="268" t="s">
        <v>135</v>
      </c>
      <c r="H61" s="269" t="s">
        <v>18</v>
      </c>
      <c r="I61" s="270">
        <v>137</v>
      </c>
      <c r="J61" s="271">
        <v>42</v>
      </c>
      <c r="K61" s="279" t="s">
        <v>1</v>
      </c>
      <c r="L61" s="270">
        <v>4</v>
      </c>
      <c r="M61" s="270" t="s">
        <v>713</v>
      </c>
      <c r="N61" s="269">
        <v>35</v>
      </c>
      <c r="O61" s="270" t="s">
        <v>887</v>
      </c>
      <c r="P61" s="273">
        <f>SUM(I61*J61)</f>
        <v>5754</v>
      </c>
      <c r="Q61" s="273" t="s">
        <v>764</v>
      </c>
      <c r="R61" s="273" t="s">
        <v>859</v>
      </c>
      <c r="S61" s="270" t="s">
        <v>728</v>
      </c>
      <c r="T61" s="270"/>
      <c r="U61" s="270"/>
      <c r="V61" s="274"/>
      <c r="W61" s="270"/>
      <c r="X61" s="273"/>
      <c r="Y61" s="273"/>
      <c r="Z61" s="273"/>
      <c r="AA61" s="273">
        <f>P61</f>
        <v>5754</v>
      </c>
      <c r="AB61" s="273"/>
      <c r="AC61" s="273"/>
      <c r="AD61" s="275">
        <f>SUM(X61:AC61)</f>
        <v>5754</v>
      </c>
      <c r="AE61" s="276"/>
      <c r="AF61" s="227"/>
      <c r="AG61" s="227"/>
      <c r="AH61" s="227"/>
      <c r="AI61" s="227"/>
      <c r="AJ61" s="227"/>
      <c r="AK61" s="227"/>
      <c r="AL61" s="227"/>
      <c r="AM61" s="227"/>
      <c r="AN61" s="227"/>
      <c r="AO61" s="227"/>
      <c r="AP61" s="227"/>
    </row>
    <row r="62" spans="1:42" s="222" customFormat="1" ht="44.4" customHeight="1">
      <c r="A62" s="266" t="s">
        <v>390</v>
      </c>
      <c r="B62" s="266">
        <v>1</v>
      </c>
      <c r="C62" s="267" t="s">
        <v>759</v>
      </c>
      <c r="D62" s="266">
        <v>0</v>
      </c>
      <c r="E62" s="268" t="s">
        <v>726</v>
      </c>
      <c r="F62" s="268" t="s">
        <v>729</v>
      </c>
      <c r="G62" s="268" t="s">
        <v>135</v>
      </c>
      <c r="H62" s="269" t="s">
        <v>18</v>
      </c>
      <c r="I62" s="270">
        <v>137</v>
      </c>
      <c r="J62" s="271">
        <v>42</v>
      </c>
      <c r="K62" s="279" t="s">
        <v>1</v>
      </c>
      <c r="L62" s="270">
        <v>4</v>
      </c>
      <c r="M62" s="270" t="s">
        <v>713</v>
      </c>
      <c r="N62" s="269">
        <v>35</v>
      </c>
      <c r="O62" s="270" t="s">
        <v>887</v>
      </c>
      <c r="P62" s="273">
        <f>SUM(I62*J62)</f>
        <v>5754</v>
      </c>
      <c r="Q62" s="273" t="s">
        <v>765</v>
      </c>
      <c r="R62" s="273" t="s">
        <v>861</v>
      </c>
      <c r="S62" s="270" t="s">
        <v>728</v>
      </c>
      <c r="T62" s="270"/>
      <c r="U62" s="270"/>
      <c r="V62" s="274"/>
      <c r="W62" s="270"/>
      <c r="X62" s="273"/>
      <c r="Y62" s="273"/>
      <c r="Z62" s="273"/>
      <c r="AA62" s="273">
        <f>P62</f>
        <v>5754</v>
      </c>
      <c r="AB62" s="273"/>
      <c r="AC62" s="273"/>
      <c r="AD62" s="275">
        <f>SUM(X62:AC62)</f>
        <v>5754</v>
      </c>
      <c r="AE62" s="276"/>
      <c r="AF62" s="227"/>
      <c r="AG62" s="227"/>
      <c r="AH62" s="227"/>
      <c r="AI62" s="227"/>
      <c r="AJ62" s="227"/>
      <c r="AK62" s="227"/>
      <c r="AL62" s="227"/>
      <c r="AM62" s="227"/>
      <c r="AN62" s="227"/>
      <c r="AO62" s="227"/>
      <c r="AP62" s="227"/>
    </row>
    <row r="63" spans="1:42" s="222" customFormat="1" ht="46.8" customHeight="1">
      <c r="A63" s="266" t="s">
        <v>390</v>
      </c>
      <c r="B63" s="266">
        <v>1</v>
      </c>
      <c r="C63" s="267" t="s">
        <v>759</v>
      </c>
      <c r="D63" s="266">
        <v>0</v>
      </c>
      <c r="E63" s="268" t="s">
        <v>726</v>
      </c>
      <c r="F63" s="268" t="s">
        <v>730</v>
      </c>
      <c r="G63" s="268" t="s">
        <v>874</v>
      </c>
      <c r="H63" s="269" t="s">
        <v>18</v>
      </c>
      <c r="I63" s="270">
        <v>137</v>
      </c>
      <c r="J63" s="271">
        <v>59</v>
      </c>
      <c r="K63" s="272" t="s">
        <v>1</v>
      </c>
      <c r="L63" s="270">
        <v>3</v>
      </c>
      <c r="M63" s="270" t="s">
        <v>713</v>
      </c>
      <c r="N63" s="269">
        <v>10</v>
      </c>
      <c r="O63" s="270" t="s">
        <v>846</v>
      </c>
      <c r="P63" s="273">
        <f>SUM(I63*J63)</f>
        <v>8083</v>
      </c>
      <c r="Q63" s="273" t="s">
        <v>834</v>
      </c>
      <c r="R63" s="273" t="s">
        <v>835</v>
      </c>
      <c r="S63" s="270" t="s">
        <v>728</v>
      </c>
      <c r="T63" s="270"/>
      <c r="U63" s="270"/>
      <c r="V63" s="274"/>
      <c r="W63" s="270"/>
      <c r="X63" s="273"/>
      <c r="Y63" s="273"/>
      <c r="Z63" s="273">
        <f>P63</f>
        <v>8083</v>
      </c>
      <c r="AA63" s="273"/>
      <c r="AB63" s="273"/>
      <c r="AC63" s="273"/>
      <c r="AD63" s="275">
        <f>SUM(X63:AC63)</f>
        <v>8083</v>
      </c>
      <c r="AE63" s="276"/>
      <c r="AF63" s="227"/>
      <c r="AG63" s="227"/>
      <c r="AH63" s="227"/>
      <c r="AI63" s="227"/>
      <c r="AJ63" s="227"/>
      <c r="AK63" s="227"/>
      <c r="AL63" s="227"/>
      <c r="AM63" s="227"/>
      <c r="AN63" s="227"/>
      <c r="AO63" s="227"/>
      <c r="AP63" s="227"/>
    </row>
    <row r="64" spans="1:42" s="222" customFormat="1" ht="58.2" customHeight="1">
      <c r="A64" s="266" t="s">
        <v>390</v>
      </c>
      <c r="B64" s="266">
        <v>1</v>
      </c>
      <c r="C64" s="267" t="s">
        <v>759</v>
      </c>
      <c r="D64" s="266">
        <v>0</v>
      </c>
      <c r="E64" s="268" t="s">
        <v>726</v>
      </c>
      <c r="F64" s="268" t="s">
        <v>730</v>
      </c>
      <c r="G64" s="268" t="s">
        <v>874</v>
      </c>
      <c r="H64" s="269" t="s">
        <v>18</v>
      </c>
      <c r="I64" s="270">
        <v>137</v>
      </c>
      <c r="J64" s="271">
        <v>59</v>
      </c>
      <c r="K64" s="279" t="s">
        <v>1</v>
      </c>
      <c r="L64" s="270">
        <v>6</v>
      </c>
      <c r="M64" s="270" t="s">
        <v>713</v>
      </c>
      <c r="N64" s="269">
        <v>10</v>
      </c>
      <c r="O64" s="270" t="s">
        <v>888</v>
      </c>
      <c r="P64" s="273">
        <f>SUM(I64*J64)</f>
        <v>8083</v>
      </c>
      <c r="Q64" s="273" t="s">
        <v>834</v>
      </c>
      <c r="R64" s="273" t="s">
        <v>873</v>
      </c>
      <c r="S64" s="270" t="s">
        <v>728</v>
      </c>
      <c r="T64" s="270"/>
      <c r="U64" s="270"/>
      <c r="V64" s="274"/>
      <c r="W64" s="270"/>
      <c r="X64" s="273"/>
      <c r="Y64" s="273"/>
      <c r="Z64" s="273"/>
      <c r="AA64" s="273"/>
      <c r="AB64" s="273"/>
      <c r="AC64" s="273">
        <f>P64</f>
        <v>8083</v>
      </c>
      <c r="AD64" s="275">
        <f>SUM(X64:AC64)</f>
        <v>8083</v>
      </c>
      <c r="AE64" s="276"/>
      <c r="AF64" s="227"/>
      <c r="AG64" s="227"/>
      <c r="AH64" s="227"/>
      <c r="AI64" s="227"/>
      <c r="AJ64" s="227"/>
      <c r="AK64" s="227"/>
      <c r="AL64" s="227"/>
      <c r="AM64" s="227"/>
      <c r="AN64" s="227"/>
      <c r="AO64" s="227"/>
      <c r="AP64" s="227"/>
    </row>
    <row r="65" spans="1:31" s="222" customFormat="1" ht="58.8" customHeight="1">
      <c r="A65" s="266" t="s">
        <v>390</v>
      </c>
      <c r="B65" s="266">
        <v>1</v>
      </c>
      <c r="C65" s="267" t="s">
        <v>759</v>
      </c>
      <c r="D65" s="266">
        <v>0</v>
      </c>
      <c r="E65" s="268" t="s">
        <v>37</v>
      </c>
      <c r="F65" s="268" t="s">
        <v>37</v>
      </c>
      <c r="G65" s="268" t="s">
        <v>871</v>
      </c>
      <c r="H65" s="269" t="s">
        <v>1001</v>
      </c>
      <c r="I65" s="270">
        <v>18</v>
      </c>
      <c r="J65" s="271">
        <v>823</v>
      </c>
      <c r="K65" s="272" t="s">
        <v>1</v>
      </c>
      <c r="L65" s="270">
        <v>4</v>
      </c>
      <c r="M65" s="270" t="s">
        <v>713</v>
      </c>
      <c r="N65" s="269">
        <v>35</v>
      </c>
      <c r="O65" s="270" t="s">
        <v>887</v>
      </c>
      <c r="P65" s="273">
        <f>SUM(I65*J65)</f>
        <v>14814</v>
      </c>
      <c r="Q65" s="273" t="s">
        <v>763</v>
      </c>
      <c r="R65" s="273" t="s">
        <v>767</v>
      </c>
      <c r="S65" s="270" t="s">
        <v>728</v>
      </c>
      <c r="T65" s="270"/>
      <c r="U65" s="270"/>
      <c r="V65" s="274"/>
      <c r="W65" s="270"/>
      <c r="X65" s="273"/>
      <c r="Y65" s="273"/>
      <c r="Z65" s="273"/>
      <c r="AA65" s="273">
        <f>P65</f>
        <v>14814</v>
      </c>
      <c r="AB65" s="273"/>
      <c r="AC65" s="273"/>
      <c r="AD65" s="275">
        <f>SUM(X65:AC65)</f>
        <v>14814</v>
      </c>
      <c r="AE65" s="277"/>
    </row>
    <row r="66" spans="1:42" s="222" customFormat="1" ht="45" customHeight="1">
      <c r="A66" s="266" t="s">
        <v>390</v>
      </c>
      <c r="B66" s="266">
        <v>1</v>
      </c>
      <c r="C66" s="267" t="s">
        <v>759</v>
      </c>
      <c r="D66" s="266">
        <v>0</v>
      </c>
      <c r="E66" s="268" t="s">
        <v>726</v>
      </c>
      <c r="F66" s="268" t="s">
        <v>336</v>
      </c>
      <c r="G66" s="268" t="s">
        <v>761</v>
      </c>
      <c r="H66" s="269" t="s">
        <v>18</v>
      </c>
      <c r="I66" s="270">
        <v>425</v>
      </c>
      <c r="J66" s="271">
        <v>11</v>
      </c>
      <c r="K66" s="272" t="s">
        <v>1</v>
      </c>
      <c r="L66" s="270">
        <v>2</v>
      </c>
      <c r="M66" s="270" t="s">
        <v>713</v>
      </c>
      <c r="N66" s="269">
        <v>5</v>
      </c>
      <c r="O66" s="270" t="s">
        <v>877</v>
      </c>
      <c r="P66" s="273">
        <f>SUM(I66*J66)</f>
        <v>4675</v>
      </c>
      <c r="Q66" s="273" t="s">
        <v>762</v>
      </c>
      <c r="R66" s="273" t="s">
        <v>736</v>
      </c>
      <c r="S66" s="270" t="s">
        <v>728</v>
      </c>
      <c r="T66" s="270"/>
      <c r="U66" s="270"/>
      <c r="V66" s="274"/>
      <c r="W66" s="270"/>
      <c r="X66" s="273"/>
      <c r="Y66" s="273">
        <f>P66</f>
        <v>4675</v>
      </c>
      <c r="Z66" s="273"/>
      <c r="AA66" s="273"/>
      <c r="AB66" s="273"/>
      <c r="AC66" s="273"/>
      <c r="AD66" s="275">
        <f>SUM(X66:AC66)</f>
        <v>4675</v>
      </c>
      <c r="AE66" s="276"/>
      <c r="AF66" s="227"/>
      <c r="AG66" s="227"/>
      <c r="AH66" s="227"/>
      <c r="AI66" s="227"/>
      <c r="AJ66" s="227"/>
      <c r="AK66" s="227"/>
      <c r="AL66" s="227"/>
      <c r="AM66" s="227"/>
      <c r="AN66" s="227"/>
      <c r="AO66" s="227"/>
      <c r="AP66" s="227"/>
    </row>
    <row r="67" spans="1:42" s="222" customFormat="1" ht="31.8" customHeight="1">
      <c r="A67" s="266" t="s">
        <v>390</v>
      </c>
      <c r="B67" s="266">
        <v>1</v>
      </c>
      <c r="C67" s="267" t="s">
        <v>759</v>
      </c>
      <c r="D67" s="266">
        <v>0</v>
      </c>
      <c r="E67" s="268" t="s">
        <v>726</v>
      </c>
      <c r="F67" s="268" t="s">
        <v>336</v>
      </c>
      <c r="G67" s="268" t="s">
        <v>761</v>
      </c>
      <c r="H67" s="269" t="s">
        <v>18</v>
      </c>
      <c r="I67" s="270">
        <v>425</v>
      </c>
      <c r="J67" s="271">
        <v>11</v>
      </c>
      <c r="K67" s="272" t="s">
        <v>118</v>
      </c>
      <c r="L67" s="270">
        <v>4</v>
      </c>
      <c r="M67" s="270" t="s">
        <v>713</v>
      </c>
      <c r="N67" s="269">
        <v>5</v>
      </c>
      <c r="O67" s="270" t="s">
        <v>887</v>
      </c>
      <c r="P67" s="273">
        <f>SUM(I67*J67)</f>
        <v>4675</v>
      </c>
      <c r="Q67" s="273" t="s">
        <v>902</v>
      </c>
      <c r="R67" s="273" t="s">
        <v>902</v>
      </c>
      <c r="S67" s="270" t="s">
        <v>728</v>
      </c>
      <c r="T67" s="270"/>
      <c r="U67" s="270"/>
      <c r="V67" s="274"/>
      <c r="W67" s="270"/>
      <c r="X67" s="273"/>
      <c r="Y67" s="273"/>
      <c r="Z67" s="273"/>
      <c r="AA67" s="273">
        <f>P67</f>
        <v>4675</v>
      </c>
      <c r="AB67" s="273"/>
      <c r="AC67" s="273"/>
      <c r="AD67" s="275">
        <f>SUM(X67:AC67)</f>
        <v>4675</v>
      </c>
      <c r="AE67" s="276"/>
      <c r="AF67" s="227"/>
      <c r="AG67" s="227"/>
      <c r="AH67" s="227"/>
      <c r="AI67" s="227"/>
      <c r="AJ67" s="227"/>
      <c r="AK67" s="227"/>
      <c r="AL67" s="227"/>
      <c r="AM67" s="227"/>
      <c r="AN67" s="227"/>
      <c r="AO67" s="227"/>
      <c r="AP67" s="227"/>
    </row>
    <row r="68" spans="1:42" s="222" customFormat="1" ht="31.8" customHeight="1">
      <c r="A68" s="266" t="s">
        <v>390</v>
      </c>
      <c r="B68" s="266">
        <v>1</v>
      </c>
      <c r="C68" s="267" t="s">
        <v>759</v>
      </c>
      <c r="D68" s="266">
        <v>0</v>
      </c>
      <c r="E68" s="268" t="s">
        <v>726</v>
      </c>
      <c r="F68" s="268" t="s">
        <v>336</v>
      </c>
      <c r="G68" s="268" t="s">
        <v>761</v>
      </c>
      <c r="H68" s="269" t="s">
        <v>18</v>
      </c>
      <c r="I68" s="270">
        <v>425</v>
      </c>
      <c r="J68" s="271">
        <v>11</v>
      </c>
      <c r="K68" s="272" t="s">
        <v>118</v>
      </c>
      <c r="L68" s="270">
        <v>5</v>
      </c>
      <c r="M68" s="270" t="s">
        <v>713</v>
      </c>
      <c r="N68" s="269">
        <v>5</v>
      </c>
      <c r="O68" s="270" t="s">
        <v>842</v>
      </c>
      <c r="P68" s="273">
        <f>SUM(I68*J68)</f>
        <v>4675</v>
      </c>
      <c r="Q68" s="273" t="s">
        <v>902</v>
      </c>
      <c r="R68" s="273" t="s">
        <v>902</v>
      </c>
      <c r="S68" s="270" t="s">
        <v>728</v>
      </c>
      <c r="T68" s="270"/>
      <c r="U68" s="270"/>
      <c r="V68" s="274"/>
      <c r="W68" s="270"/>
      <c r="X68" s="273"/>
      <c r="Y68" s="273"/>
      <c r="Z68" s="273"/>
      <c r="AA68" s="273"/>
      <c r="AB68" s="273">
        <f>P68</f>
        <v>4675</v>
      </c>
      <c r="AC68" s="273"/>
      <c r="AD68" s="275">
        <f>SUM(X68:AC68)</f>
        <v>4675</v>
      </c>
      <c r="AE68" s="276"/>
      <c r="AF68" s="227"/>
      <c r="AG68" s="227"/>
      <c r="AH68" s="227"/>
      <c r="AI68" s="227"/>
      <c r="AJ68" s="227"/>
      <c r="AK68" s="227"/>
      <c r="AL68" s="227"/>
      <c r="AM68" s="227"/>
      <c r="AN68" s="227"/>
      <c r="AO68" s="227"/>
      <c r="AP68" s="227"/>
    </row>
    <row r="69" spans="1:42" s="222" customFormat="1" ht="31.8" customHeight="1">
      <c r="A69" s="266" t="s">
        <v>390</v>
      </c>
      <c r="B69" s="266">
        <v>1</v>
      </c>
      <c r="C69" s="267" t="s">
        <v>759</v>
      </c>
      <c r="D69" s="266">
        <v>0</v>
      </c>
      <c r="E69" s="268" t="s">
        <v>726</v>
      </c>
      <c r="F69" s="268" t="s">
        <v>336</v>
      </c>
      <c r="G69" s="268" t="s">
        <v>761</v>
      </c>
      <c r="H69" s="269" t="s">
        <v>18</v>
      </c>
      <c r="I69" s="270">
        <v>425</v>
      </c>
      <c r="J69" s="271">
        <v>11</v>
      </c>
      <c r="K69" s="272" t="s">
        <v>118</v>
      </c>
      <c r="L69" s="270">
        <v>6</v>
      </c>
      <c r="M69" s="270" t="s">
        <v>713</v>
      </c>
      <c r="N69" s="269">
        <v>5</v>
      </c>
      <c r="O69" s="270" t="s">
        <v>888</v>
      </c>
      <c r="P69" s="273">
        <f>SUM(I69*J69)</f>
        <v>4675</v>
      </c>
      <c r="Q69" s="273" t="s">
        <v>902</v>
      </c>
      <c r="R69" s="273" t="s">
        <v>902</v>
      </c>
      <c r="S69" s="270" t="s">
        <v>728</v>
      </c>
      <c r="T69" s="270"/>
      <c r="U69" s="270"/>
      <c r="V69" s="274"/>
      <c r="W69" s="270"/>
      <c r="X69" s="273"/>
      <c r="Y69" s="273"/>
      <c r="Z69" s="273"/>
      <c r="AA69" s="273"/>
      <c r="AB69" s="273"/>
      <c r="AC69" s="273">
        <f>P69</f>
        <v>4675</v>
      </c>
      <c r="AD69" s="275">
        <f>SUM(X69:AC69)</f>
        <v>4675</v>
      </c>
      <c r="AE69" s="276"/>
      <c r="AF69" s="227"/>
      <c r="AG69" s="227"/>
      <c r="AH69" s="227"/>
      <c r="AI69" s="227"/>
      <c r="AJ69" s="227"/>
      <c r="AK69" s="227"/>
      <c r="AL69" s="227"/>
      <c r="AM69" s="227"/>
      <c r="AN69" s="227"/>
      <c r="AO69" s="227"/>
      <c r="AP69" s="227"/>
    </row>
    <row r="70" spans="1:42" s="222" customFormat="1" ht="31.8" customHeight="1">
      <c r="A70" s="266" t="s">
        <v>390</v>
      </c>
      <c r="B70" s="266">
        <v>1</v>
      </c>
      <c r="C70" s="267" t="s">
        <v>759</v>
      </c>
      <c r="D70" s="266">
        <v>0</v>
      </c>
      <c r="E70" s="268" t="s">
        <v>726</v>
      </c>
      <c r="F70" s="268" t="s">
        <v>336</v>
      </c>
      <c r="G70" s="268" t="s">
        <v>761</v>
      </c>
      <c r="H70" s="269" t="s">
        <v>18</v>
      </c>
      <c r="I70" s="270">
        <v>425</v>
      </c>
      <c r="J70" s="271">
        <v>11</v>
      </c>
      <c r="K70" s="272" t="s">
        <v>118</v>
      </c>
      <c r="L70" s="270">
        <v>6</v>
      </c>
      <c r="M70" s="270" t="s">
        <v>713</v>
      </c>
      <c r="N70" s="269">
        <v>5</v>
      </c>
      <c r="O70" s="270" t="s">
        <v>888</v>
      </c>
      <c r="P70" s="273">
        <f>SUM(I70*J70)</f>
        <v>4675</v>
      </c>
      <c r="Q70" s="273" t="s">
        <v>902</v>
      </c>
      <c r="R70" s="273" t="s">
        <v>902</v>
      </c>
      <c r="S70" s="270" t="s">
        <v>728</v>
      </c>
      <c r="T70" s="270"/>
      <c r="U70" s="270"/>
      <c r="V70" s="274"/>
      <c r="W70" s="270"/>
      <c r="X70" s="273"/>
      <c r="Y70" s="273"/>
      <c r="Z70" s="273"/>
      <c r="AA70" s="273"/>
      <c r="AB70" s="273"/>
      <c r="AC70" s="273">
        <f>P70</f>
        <v>4675</v>
      </c>
      <c r="AD70" s="275">
        <f>SUM(X70:AC70)</f>
        <v>4675</v>
      </c>
      <c r="AE70" s="276"/>
      <c r="AF70" s="227"/>
      <c r="AG70" s="227"/>
      <c r="AH70" s="227"/>
      <c r="AI70" s="227"/>
      <c r="AJ70" s="227"/>
      <c r="AK70" s="227"/>
      <c r="AL70" s="227"/>
      <c r="AM70" s="227"/>
      <c r="AN70" s="227"/>
      <c r="AO70" s="227"/>
      <c r="AP70" s="227"/>
    </row>
    <row r="71" spans="1:42" s="150" customFormat="1" ht="46.8" customHeight="1">
      <c r="A71" s="266" t="s">
        <v>390</v>
      </c>
      <c r="B71" s="266">
        <v>1</v>
      </c>
      <c r="C71" s="267" t="s">
        <v>825</v>
      </c>
      <c r="D71" s="266">
        <v>0</v>
      </c>
      <c r="E71" s="268" t="s">
        <v>726</v>
      </c>
      <c r="F71" s="268" t="s">
        <v>725</v>
      </c>
      <c r="G71" s="268" t="s">
        <v>135</v>
      </c>
      <c r="H71" s="269" t="s">
        <v>18</v>
      </c>
      <c r="I71" s="270">
        <v>22</v>
      </c>
      <c r="J71" s="271">
        <v>42</v>
      </c>
      <c r="K71" s="270" t="s">
        <v>1</v>
      </c>
      <c r="L71" s="270">
        <v>4</v>
      </c>
      <c r="M71" s="270" t="s">
        <v>709</v>
      </c>
      <c r="N71" s="269">
        <v>35</v>
      </c>
      <c r="O71" s="270" t="s">
        <v>887</v>
      </c>
      <c r="P71" s="273">
        <f>SUM(I71*J71)</f>
        <v>924</v>
      </c>
      <c r="Q71" s="273" t="s">
        <v>836</v>
      </c>
      <c r="R71" s="273" t="s">
        <v>859</v>
      </c>
      <c r="S71" s="270" t="s">
        <v>728</v>
      </c>
      <c r="T71" s="270"/>
      <c r="U71" s="270"/>
      <c r="V71" s="274"/>
      <c r="W71" s="270"/>
      <c r="X71" s="273"/>
      <c r="Y71" s="273"/>
      <c r="Z71" s="273"/>
      <c r="AA71" s="273">
        <f>P71</f>
        <v>924</v>
      </c>
      <c r="AB71" s="273"/>
      <c r="AC71" s="273"/>
      <c r="AD71" s="275">
        <f>SUM(X71:AC71)</f>
        <v>924</v>
      </c>
      <c r="AE71" s="278"/>
      <c r="AF71" s="223"/>
      <c r="AG71" s="223"/>
      <c r="AH71" s="223"/>
      <c r="AI71" s="223"/>
      <c r="AJ71" s="223"/>
      <c r="AK71" s="223"/>
      <c r="AL71" s="223"/>
      <c r="AM71" s="223"/>
      <c r="AN71" s="223"/>
      <c r="AO71" s="223"/>
      <c r="AP71" s="223"/>
    </row>
    <row r="72" spans="1:42" s="150" customFormat="1" ht="43.8" customHeight="1">
      <c r="A72" s="266" t="s">
        <v>390</v>
      </c>
      <c r="B72" s="266">
        <v>2</v>
      </c>
      <c r="C72" s="267" t="s">
        <v>825</v>
      </c>
      <c r="D72" s="266">
        <v>0</v>
      </c>
      <c r="E72" s="268" t="s">
        <v>726</v>
      </c>
      <c r="F72" s="268" t="s">
        <v>725</v>
      </c>
      <c r="G72" s="268" t="s">
        <v>135</v>
      </c>
      <c r="H72" s="269" t="s">
        <v>18</v>
      </c>
      <c r="I72" s="270">
        <v>67</v>
      </c>
      <c r="J72" s="271">
        <v>42</v>
      </c>
      <c r="K72" s="270" t="s">
        <v>1</v>
      </c>
      <c r="L72" s="270">
        <v>4</v>
      </c>
      <c r="M72" s="270" t="s">
        <v>709</v>
      </c>
      <c r="N72" s="269">
        <v>36</v>
      </c>
      <c r="O72" s="270" t="s">
        <v>887</v>
      </c>
      <c r="P72" s="273">
        <f>SUM(I72*J72)</f>
        <v>2814</v>
      </c>
      <c r="Q72" s="273" t="s">
        <v>998</v>
      </c>
      <c r="R72" s="273" t="s">
        <v>861</v>
      </c>
      <c r="S72" s="270" t="s">
        <v>728</v>
      </c>
      <c r="T72" s="270"/>
      <c r="U72" s="270"/>
      <c r="V72" s="274"/>
      <c r="W72" s="270"/>
      <c r="X72" s="273"/>
      <c r="Y72" s="273"/>
      <c r="Z72" s="273"/>
      <c r="AA72" s="273">
        <f>P72</f>
        <v>2814</v>
      </c>
      <c r="AB72" s="273"/>
      <c r="AC72" s="273"/>
      <c r="AD72" s="275">
        <f>SUM(X72:AC72)</f>
        <v>2814</v>
      </c>
      <c r="AE72" s="278"/>
      <c r="AF72" s="223"/>
      <c r="AG72" s="223"/>
      <c r="AH72" s="223"/>
      <c r="AI72" s="223"/>
      <c r="AJ72" s="223"/>
      <c r="AK72" s="223"/>
      <c r="AL72" s="223"/>
      <c r="AM72" s="223"/>
      <c r="AN72" s="223"/>
      <c r="AO72" s="223"/>
      <c r="AP72" s="223"/>
    </row>
    <row r="73" spans="1:42" s="150" customFormat="1" ht="44.4" customHeight="1">
      <c r="A73" s="266" t="s">
        <v>390</v>
      </c>
      <c r="B73" s="266">
        <v>1</v>
      </c>
      <c r="C73" s="267" t="s">
        <v>825</v>
      </c>
      <c r="D73" s="266">
        <v>0</v>
      </c>
      <c r="E73" s="268" t="s">
        <v>726</v>
      </c>
      <c r="F73" s="268" t="s">
        <v>730</v>
      </c>
      <c r="G73" s="268" t="s">
        <v>826</v>
      </c>
      <c r="H73" s="269" t="s">
        <v>18</v>
      </c>
      <c r="I73" s="270">
        <v>22</v>
      </c>
      <c r="J73" s="271">
        <v>80</v>
      </c>
      <c r="K73" s="270" t="s">
        <v>1</v>
      </c>
      <c r="L73" s="270">
        <v>3</v>
      </c>
      <c r="M73" s="270" t="s">
        <v>709</v>
      </c>
      <c r="N73" s="269">
        <v>10</v>
      </c>
      <c r="O73" s="270" t="s">
        <v>846</v>
      </c>
      <c r="P73" s="273">
        <f>SUM(I73*J73)</f>
        <v>1760</v>
      </c>
      <c r="Q73" s="273" t="s">
        <v>837</v>
      </c>
      <c r="R73" s="273" t="s">
        <v>867</v>
      </c>
      <c r="S73" s="270" t="s">
        <v>728</v>
      </c>
      <c r="T73" s="270"/>
      <c r="U73" s="270"/>
      <c r="V73" s="274"/>
      <c r="W73" s="270"/>
      <c r="X73" s="273"/>
      <c r="Y73" s="273"/>
      <c r="Z73" s="273">
        <f>P73</f>
        <v>1760</v>
      </c>
      <c r="AA73" s="273"/>
      <c r="AB73" s="273"/>
      <c r="AC73" s="273"/>
      <c r="AD73" s="275">
        <f>SUM(X73:AC73)</f>
        <v>1760</v>
      </c>
      <c r="AE73" s="278"/>
      <c r="AF73" s="223"/>
      <c r="AG73" s="223"/>
      <c r="AH73" s="223"/>
      <c r="AI73" s="223"/>
      <c r="AJ73" s="223"/>
      <c r="AK73" s="223"/>
      <c r="AL73" s="223"/>
      <c r="AM73" s="223"/>
      <c r="AN73" s="223"/>
      <c r="AO73" s="223"/>
      <c r="AP73" s="223"/>
    </row>
    <row r="74" spans="1:42" s="150" customFormat="1" ht="42.6" customHeight="1">
      <c r="A74" s="266" t="s">
        <v>390</v>
      </c>
      <c r="B74" s="266">
        <v>1</v>
      </c>
      <c r="C74" s="267" t="s">
        <v>825</v>
      </c>
      <c r="D74" s="266">
        <v>0</v>
      </c>
      <c r="E74" s="268" t="s">
        <v>726</v>
      </c>
      <c r="F74" s="268" t="s">
        <v>730</v>
      </c>
      <c r="G74" s="268" t="s">
        <v>826</v>
      </c>
      <c r="H74" s="269" t="s">
        <v>18</v>
      </c>
      <c r="I74" s="270">
        <v>22</v>
      </c>
      <c r="J74" s="271">
        <v>80</v>
      </c>
      <c r="K74" s="270" t="s">
        <v>1</v>
      </c>
      <c r="L74" s="270">
        <v>5</v>
      </c>
      <c r="M74" s="270" t="s">
        <v>709</v>
      </c>
      <c r="N74" s="269">
        <v>10</v>
      </c>
      <c r="O74" s="270" t="s">
        <v>842</v>
      </c>
      <c r="P74" s="273">
        <f>SUM(I74*J74)</f>
        <v>1760</v>
      </c>
      <c r="Q74" s="273" t="s">
        <v>837</v>
      </c>
      <c r="R74" s="273" t="s">
        <v>867</v>
      </c>
      <c r="S74" s="270" t="s">
        <v>728</v>
      </c>
      <c r="T74" s="270"/>
      <c r="U74" s="270"/>
      <c r="V74" s="274"/>
      <c r="W74" s="270"/>
      <c r="X74" s="273"/>
      <c r="Y74" s="273"/>
      <c r="Z74" s="273"/>
      <c r="AA74" s="273"/>
      <c r="AB74" s="273">
        <f>P74</f>
        <v>1760</v>
      </c>
      <c r="AC74" s="273"/>
      <c r="AD74" s="275">
        <f>SUM(X74:AC74)</f>
        <v>1760</v>
      </c>
      <c r="AE74" s="278"/>
      <c r="AF74" s="223"/>
      <c r="AG74" s="223"/>
      <c r="AH74" s="223"/>
      <c r="AI74" s="223"/>
      <c r="AJ74" s="223"/>
      <c r="AK74" s="223"/>
      <c r="AL74" s="223"/>
      <c r="AM74" s="223"/>
      <c r="AN74" s="223"/>
      <c r="AO74" s="223"/>
      <c r="AP74" s="223"/>
    </row>
    <row r="75" spans="1:31" s="150" customFormat="1" ht="63.6" customHeight="1">
      <c r="A75" s="266" t="s">
        <v>390</v>
      </c>
      <c r="B75" s="266">
        <v>1</v>
      </c>
      <c r="C75" s="267" t="s">
        <v>825</v>
      </c>
      <c r="D75" s="266">
        <v>0</v>
      </c>
      <c r="E75" s="268" t="s">
        <v>37</v>
      </c>
      <c r="F75" s="268" t="s">
        <v>37</v>
      </c>
      <c r="G75" s="268" t="s">
        <v>871</v>
      </c>
      <c r="H75" s="269" t="s">
        <v>1001</v>
      </c>
      <c r="I75" s="270">
        <v>1</v>
      </c>
      <c r="J75" s="271">
        <v>823</v>
      </c>
      <c r="K75" s="279" t="s">
        <v>1</v>
      </c>
      <c r="L75" s="270">
        <v>4</v>
      </c>
      <c r="M75" s="270" t="s">
        <v>709</v>
      </c>
      <c r="N75" s="269">
        <v>35</v>
      </c>
      <c r="O75" s="270" t="s">
        <v>887</v>
      </c>
      <c r="P75" s="273">
        <f>SUM(I75*J75)</f>
        <v>823</v>
      </c>
      <c r="Q75" s="273" t="s">
        <v>838</v>
      </c>
      <c r="R75" s="273" t="s">
        <v>767</v>
      </c>
      <c r="S75" s="270" t="s">
        <v>728</v>
      </c>
      <c r="T75" s="270"/>
      <c r="U75" s="270"/>
      <c r="V75" s="274"/>
      <c r="W75" s="270"/>
      <c r="X75" s="273"/>
      <c r="Y75" s="273"/>
      <c r="Z75" s="273"/>
      <c r="AA75" s="273">
        <f>P75</f>
        <v>823</v>
      </c>
      <c r="AB75" s="273"/>
      <c r="AC75" s="273"/>
      <c r="AD75" s="275">
        <f>SUM(X75:AC75)</f>
        <v>823</v>
      </c>
      <c r="AE75" s="280"/>
    </row>
    <row r="76" spans="1:42" s="150" customFormat="1" ht="31.8" customHeight="1">
      <c r="A76" s="266" t="s">
        <v>390</v>
      </c>
      <c r="B76" s="266">
        <v>1</v>
      </c>
      <c r="C76" s="267" t="s">
        <v>825</v>
      </c>
      <c r="D76" s="266">
        <v>0</v>
      </c>
      <c r="E76" s="268" t="s">
        <v>726</v>
      </c>
      <c r="F76" s="268" t="s">
        <v>336</v>
      </c>
      <c r="G76" s="268" t="s">
        <v>761</v>
      </c>
      <c r="H76" s="269" t="s">
        <v>18</v>
      </c>
      <c r="I76" s="270">
        <v>231</v>
      </c>
      <c r="J76" s="271">
        <v>11</v>
      </c>
      <c r="K76" s="270" t="s">
        <v>1</v>
      </c>
      <c r="L76" s="270">
        <v>2</v>
      </c>
      <c r="M76" s="270" t="s">
        <v>709</v>
      </c>
      <c r="N76" s="269">
        <v>5</v>
      </c>
      <c r="O76" s="270" t="s">
        <v>877</v>
      </c>
      <c r="P76" s="273">
        <f>SUM(I76*J76)</f>
        <v>2541</v>
      </c>
      <c r="Q76" s="273" t="s">
        <v>762</v>
      </c>
      <c r="R76" s="273" t="s">
        <v>736</v>
      </c>
      <c r="S76" s="270" t="s">
        <v>728</v>
      </c>
      <c r="T76" s="270"/>
      <c r="U76" s="270"/>
      <c r="V76" s="274"/>
      <c r="W76" s="270"/>
      <c r="X76" s="273"/>
      <c r="Y76" s="273">
        <f>P76</f>
        <v>2541</v>
      </c>
      <c r="Z76" s="273"/>
      <c r="AA76" s="273"/>
      <c r="AB76" s="273"/>
      <c r="AC76" s="273"/>
      <c r="AD76" s="275">
        <f>SUM(X76:AC76)</f>
        <v>2541</v>
      </c>
      <c r="AE76" s="278"/>
      <c r="AF76" s="223"/>
      <c r="AG76" s="223"/>
      <c r="AH76" s="223"/>
      <c r="AI76" s="223"/>
      <c r="AJ76" s="223"/>
      <c r="AK76" s="223"/>
      <c r="AL76" s="223"/>
      <c r="AM76" s="223"/>
      <c r="AN76" s="223"/>
      <c r="AO76" s="223"/>
      <c r="AP76" s="223"/>
    </row>
    <row r="77" spans="1:42" s="150" customFormat="1" ht="31.8" customHeight="1">
      <c r="A77" s="266" t="s">
        <v>390</v>
      </c>
      <c r="B77" s="266">
        <v>1</v>
      </c>
      <c r="C77" s="267" t="s">
        <v>825</v>
      </c>
      <c r="D77" s="266">
        <v>0</v>
      </c>
      <c r="E77" s="268" t="s">
        <v>726</v>
      </c>
      <c r="F77" s="268" t="s">
        <v>336</v>
      </c>
      <c r="G77" s="268" t="s">
        <v>761</v>
      </c>
      <c r="H77" s="269" t="s">
        <v>18</v>
      </c>
      <c r="I77" s="270">
        <v>89</v>
      </c>
      <c r="J77" s="271">
        <v>11</v>
      </c>
      <c r="K77" s="270" t="s">
        <v>118</v>
      </c>
      <c r="L77" s="270">
        <v>4</v>
      </c>
      <c r="M77" s="270" t="s">
        <v>709</v>
      </c>
      <c r="N77" s="269">
        <v>5</v>
      </c>
      <c r="O77" s="270" t="s">
        <v>887</v>
      </c>
      <c r="P77" s="273">
        <f>SUM(I77*J77)</f>
        <v>979</v>
      </c>
      <c r="Q77" s="273" t="s">
        <v>902</v>
      </c>
      <c r="R77" s="273" t="s">
        <v>902</v>
      </c>
      <c r="S77" s="270" t="s">
        <v>728</v>
      </c>
      <c r="T77" s="270"/>
      <c r="U77" s="270"/>
      <c r="V77" s="274"/>
      <c r="W77" s="270"/>
      <c r="X77" s="273"/>
      <c r="Y77" s="273"/>
      <c r="Z77" s="273"/>
      <c r="AA77" s="273">
        <f>P77</f>
        <v>979</v>
      </c>
      <c r="AB77" s="273"/>
      <c r="AC77" s="273"/>
      <c r="AD77" s="275">
        <f>SUM(X77:AC77)</f>
        <v>979</v>
      </c>
      <c r="AE77" s="278"/>
      <c r="AF77" s="223"/>
      <c r="AG77" s="223"/>
      <c r="AH77" s="223"/>
      <c r="AI77" s="223"/>
      <c r="AJ77" s="223"/>
      <c r="AK77" s="223"/>
      <c r="AL77" s="223"/>
      <c r="AM77" s="223"/>
      <c r="AN77" s="223"/>
      <c r="AO77" s="223"/>
      <c r="AP77" s="223"/>
    </row>
    <row r="78" spans="1:42" s="150" customFormat="1" ht="31.8" customHeight="1">
      <c r="A78" s="266" t="s">
        <v>390</v>
      </c>
      <c r="B78" s="266">
        <v>1</v>
      </c>
      <c r="C78" s="267" t="s">
        <v>825</v>
      </c>
      <c r="D78" s="266">
        <v>0</v>
      </c>
      <c r="E78" s="268" t="s">
        <v>726</v>
      </c>
      <c r="F78" s="268" t="s">
        <v>336</v>
      </c>
      <c r="G78" s="268" t="s">
        <v>761</v>
      </c>
      <c r="H78" s="269" t="s">
        <v>18</v>
      </c>
      <c r="I78" s="270">
        <v>89</v>
      </c>
      <c r="J78" s="271">
        <v>11</v>
      </c>
      <c r="K78" s="270" t="s">
        <v>118</v>
      </c>
      <c r="L78" s="270">
        <v>5</v>
      </c>
      <c r="M78" s="270" t="s">
        <v>709</v>
      </c>
      <c r="N78" s="269">
        <v>5</v>
      </c>
      <c r="O78" s="270" t="s">
        <v>842</v>
      </c>
      <c r="P78" s="273">
        <f>SUM(I78*J78)</f>
        <v>979</v>
      </c>
      <c r="Q78" s="273" t="s">
        <v>902</v>
      </c>
      <c r="R78" s="273" t="s">
        <v>902</v>
      </c>
      <c r="S78" s="270" t="s">
        <v>728</v>
      </c>
      <c r="T78" s="270"/>
      <c r="U78" s="270"/>
      <c r="V78" s="274"/>
      <c r="W78" s="270"/>
      <c r="X78" s="273"/>
      <c r="Y78" s="273"/>
      <c r="Z78" s="273"/>
      <c r="AA78" s="273"/>
      <c r="AB78" s="273">
        <f>P78</f>
        <v>979</v>
      </c>
      <c r="AC78" s="273"/>
      <c r="AD78" s="275">
        <f>SUM(X78:AC78)</f>
        <v>979</v>
      </c>
      <c r="AE78" s="278"/>
      <c r="AF78" s="223"/>
      <c r="AG78" s="223"/>
      <c r="AH78" s="223"/>
      <c r="AI78" s="223"/>
      <c r="AJ78" s="223"/>
      <c r="AK78" s="223"/>
      <c r="AL78" s="223"/>
      <c r="AM78" s="223"/>
      <c r="AN78" s="223"/>
      <c r="AO78" s="223"/>
      <c r="AP78" s="223"/>
    </row>
    <row r="79" spans="1:42" s="150" customFormat="1" ht="31.8" customHeight="1">
      <c r="A79" s="266" t="s">
        <v>390</v>
      </c>
      <c r="B79" s="266">
        <v>1</v>
      </c>
      <c r="C79" s="267" t="s">
        <v>825</v>
      </c>
      <c r="D79" s="266">
        <v>0</v>
      </c>
      <c r="E79" s="268" t="s">
        <v>726</v>
      </c>
      <c r="F79" s="268" t="s">
        <v>336</v>
      </c>
      <c r="G79" s="268" t="s">
        <v>761</v>
      </c>
      <c r="H79" s="269" t="s">
        <v>18</v>
      </c>
      <c r="I79" s="270">
        <v>89</v>
      </c>
      <c r="J79" s="271">
        <v>11</v>
      </c>
      <c r="K79" s="270" t="s">
        <v>118</v>
      </c>
      <c r="L79" s="270">
        <v>6</v>
      </c>
      <c r="M79" s="270" t="s">
        <v>709</v>
      </c>
      <c r="N79" s="269">
        <v>5</v>
      </c>
      <c r="O79" s="270" t="s">
        <v>888</v>
      </c>
      <c r="P79" s="273">
        <f>SUM(I79*J79)</f>
        <v>979</v>
      </c>
      <c r="Q79" s="273" t="s">
        <v>902</v>
      </c>
      <c r="R79" s="273" t="s">
        <v>902</v>
      </c>
      <c r="S79" s="270" t="s">
        <v>728</v>
      </c>
      <c r="T79" s="270"/>
      <c r="U79" s="270"/>
      <c r="V79" s="274"/>
      <c r="W79" s="270"/>
      <c r="X79" s="273"/>
      <c r="Y79" s="273"/>
      <c r="Z79" s="273"/>
      <c r="AA79" s="273"/>
      <c r="AB79" s="273"/>
      <c r="AC79" s="273">
        <f>P79</f>
        <v>979</v>
      </c>
      <c r="AD79" s="275">
        <f>SUM(X79:AC79)</f>
        <v>979</v>
      </c>
      <c r="AE79" s="278"/>
      <c r="AF79" s="223"/>
      <c r="AG79" s="223"/>
      <c r="AH79" s="223"/>
      <c r="AI79" s="223"/>
      <c r="AJ79" s="223"/>
      <c r="AK79" s="223"/>
      <c r="AL79" s="223"/>
      <c r="AM79" s="223"/>
      <c r="AN79" s="223"/>
      <c r="AO79" s="223"/>
      <c r="AP79" s="223"/>
    </row>
    <row r="80" spans="1:42" s="150" customFormat="1" ht="31.8" customHeight="1">
      <c r="A80" s="266" t="s">
        <v>390</v>
      </c>
      <c r="B80" s="266">
        <v>1</v>
      </c>
      <c r="C80" s="267" t="s">
        <v>825</v>
      </c>
      <c r="D80" s="266">
        <v>0</v>
      </c>
      <c r="E80" s="268" t="s">
        <v>726</v>
      </c>
      <c r="F80" s="268" t="s">
        <v>336</v>
      </c>
      <c r="G80" s="268" t="s">
        <v>761</v>
      </c>
      <c r="H80" s="269" t="s">
        <v>18</v>
      </c>
      <c r="I80" s="270">
        <v>89</v>
      </c>
      <c r="J80" s="271">
        <v>11</v>
      </c>
      <c r="K80" s="270" t="s">
        <v>118</v>
      </c>
      <c r="L80" s="270">
        <v>6</v>
      </c>
      <c r="M80" s="270" t="s">
        <v>709</v>
      </c>
      <c r="N80" s="269">
        <v>5</v>
      </c>
      <c r="O80" s="270" t="s">
        <v>888</v>
      </c>
      <c r="P80" s="273">
        <f>SUM(I80*J80)</f>
        <v>979</v>
      </c>
      <c r="Q80" s="273" t="s">
        <v>902</v>
      </c>
      <c r="R80" s="273" t="s">
        <v>902</v>
      </c>
      <c r="S80" s="270" t="s">
        <v>728</v>
      </c>
      <c r="T80" s="270"/>
      <c r="U80" s="270"/>
      <c r="V80" s="274"/>
      <c r="W80" s="270"/>
      <c r="X80" s="273"/>
      <c r="Y80" s="273"/>
      <c r="Z80" s="273"/>
      <c r="AA80" s="273"/>
      <c r="AB80" s="273"/>
      <c r="AC80" s="273">
        <f>P80</f>
        <v>979</v>
      </c>
      <c r="AD80" s="275">
        <f>SUM(X80:AC80)</f>
        <v>979</v>
      </c>
      <c r="AE80" s="278"/>
      <c r="AF80" s="223"/>
      <c r="AG80" s="223"/>
      <c r="AH80" s="223"/>
      <c r="AI80" s="223"/>
      <c r="AJ80" s="223"/>
      <c r="AK80" s="223"/>
      <c r="AL80" s="223"/>
      <c r="AM80" s="223"/>
      <c r="AN80" s="223"/>
      <c r="AO80" s="223"/>
      <c r="AP80" s="223"/>
    </row>
    <row r="81" spans="1:31" s="220" customFormat="1" ht="48.6" customHeight="1">
      <c r="A81" s="266" t="s">
        <v>766</v>
      </c>
      <c r="B81" s="266">
        <v>1</v>
      </c>
      <c r="C81" s="267" t="s">
        <v>766</v>
      </c>
      <c r="D81" s="266">
        <v>0</v>
      </c>
      <c r="E81" s="268" t="s">
        <v>840</v>
      </c>
      <c r="F81" s="268" t="s">
        <v>841</v>
      </c>
      <c r="G81" s="268" t="s">
        <v>839</v>
      </c>
      <c r="H81" s="269" t="s">
        <v>18</v>
      </c>
      <c r="I81" s="270">
        <v>1068</v>
      </c>
      <c r="J81" s="271">
        <v>93</v>
      </c>
      <c r="K81" s="279" t="s">
        <v>1</v>
      </c>
      <c r="L81" s="270">
        <v>5</v>
      </c>
      <c r="M81" s="270" t="s">
        <v>713</v>
      </c>
      <c r="N81" s="269">
        <v>40</v>
      </c>
      <c r="O81" s="270" t="s">
        <v>842</v>
      </c>
      <c r="P81" s="273">
        <f>SUM(I81*J81)</f>
        <v>99324</v>
      </c>
      <c r="Q81" s="273" t="s">
        <v>853</v>
      </c>
      <c r="R81" s="273" t="s">
        <v>999</v>
      </c>
      <c r="S81" s="270" t="s">
        <v>728</v>
      </c>
      <c r="T81" s="270"/>
      <c r="U81" s="270"/>
      <c r="V81" s="274"/>
      <c r="W81" s="270"/>
      <c r="X81" s="273"/>
      <c r="Y81" s="273"/>
      <c r="Z81" s="273"/>
      <c r="AA81" s="273"/>
      <c r="AB81" s="273">
        <f>P81</f>
        <v>99324</v>
      </c>
      <c r="AC81" s="273"/>
      <c r="AD81" s="275">
        <f>SUM(X81:AC81)</f>
        <v>99324</v>
      </c>
      <c r="AE81" s="281"/>
    </row>
    <row r="82" spans="1:31" s="220" customFormat="1" ht="31.8" customHeight="1">
      <c r="A82" s="266" t="s">
        <v>766</v>
      </c>
      <c r="B82" s="266">
        <v>1</v>
      </c>
      <c r="C82" s="267" t="s">
        <v>766</v>
      </c>
      <c r="D82" s="266">
        <v>0</v>
      </c>
      <c r="E82" s="268" t="s">
        <v>840</v>
      </c>
      <c r="F82" s="268" t="s">
        <v>841</v>
      </c>
      <c r="G82" s="268" t="s">
        <v>839</v>
      </c>
      <c r="H82" s="269" t="s">
        <v>1002</v>
      </c>
      <c r="I82" s="270">
        <v>60</v>
      </c>
      <c r="J82" s="271">
        <v>24</v>
      </c>
      <c r="K82" s="279" t="s">
        <v>14</v>
      </c>
      <c r="L82" s="270">
        <v>2</v>
      </c>
      <c r="M82" s="270" t="s">
        <v>713</v>
      </c>
      <c r="N82" s="269">
        <v>40</v>
      </c>
      <c r="O82" s="270" t="s">
        <v>877</v>
      </c>
      <c r="P82" s="273">
        <f>SUM(I82*J82)</f>
        <v>1440</v>
      </c>
      <c r="Q82" s="273" t="s">
        <v>844</v>
      </c>
      <c r="R82" s="273" t="s">
        <v>843</v>
      </c>
      <c r="S82" s="270" t="s">
        <v>728</v>
      </c>
      <c r="T82" s="270"/>
      <c r="U82" s="270"/>
      <c r="V82" s="274"/>
      <c r="W82" s="270"/>
      <c r="X82" s="273"/>
      <c r="Y82" s="273">
        <f>P82</f>
        <v>1440</v>
      </c>
      <c r="Z82" s="273"/>
      <c r="AA82" s="273"/>
      <c r="AB82" s="273"/>
      <c r="AC82" s="273"/>
      <c r="AD82" s="275">
        <f>SUM(X82:AC82)</f>
        <v>1440</v>
      </c>
      <c r="AE82" s="281"/>
    </row>
    <row r="83" spans="1:31" s="220" customFormat="1" ht="31.8" customHeight="1">
      <c r="A83" s="266" t="s">
        <v>766</v>
      </c>
      <c r="B83" s="266">
        <v>1</v>
      </c>
      <c r="C83" s="267" t="s">
        <v>766</v>
      </c>
      <c r="D83" s="266">
        <v>0</v>
      </c>
      <c r="E83" s="268" t="s">
        <v>840</v>
      </c>
      <c r="F83" s="268" t="s">
        <v>856</v>
      </c>
      <c r="G83" s="268" t="s">
        <v>868</v>
      </c>
      <c r="H83" s="269" t="s">
        <v>18</v>
      </c>
      <c r="I83" s="270">
        <v>240</v>
      </c>
      <c r="J83" s="271">
        <v>160</v>
      </c>
      <c r="K83" s="279" t="s">
        <v>1</v>
      </c>
      <c r="L83" s="270">
        <v>2</v>
      </c>
      <c r="M83" s="270" t="s">
        <v>713</v>
      </c>
      <c r="N83" s="269">
        <v>15</v>
      </c>
      <c r="O83" s="270" t="s">
        <v>877</v>
      </c>
      <c r="P83" s="273">
        <f>SUM(I83*J83)</f>
        <v>38400</v>
      </c>
      <c r="Q83" s="273" t="s">
        <v>858</v>
      </c>
      <c r="R83" s="273" t="s">
        <v>857</v>
      </c>
      <c r="S83" s="270" t="s">
        <v>728</v>
      </c>
      <c r="T83" s="270"/>
      <c r="U83" s="270"/>
      <c r="V83" s="274"/>
      <c r="W83" s="270"/>
      <c r="X83" s="273"/>
      <c r="Y83" s="273">
        <f>P83</f>
        <v>38400</v>
      </c>
      <c r="Z83" s="273"/>
      <c r="AA83" s="273"/>
      <c r="AB83" s="273"/>
      <c r="AC83" s="273"/>
      <c r="AD83" s="275">
        <f>SUM(X83:AC83)</f>
        <v>38400</v>
      </c>
      <c r="AE83" s="281"/>
    </row>
    <row r="84" spans="1:31" s="220" customFormat="1" ht="44.4" customHeight="1">
      <c r="A84" s="266" t="s">
        <v>766</v>
      </c>
      <c r="B84" s="266">
        <v>1</v>
      </c>
      <c r="C84" s="267" t="s">
        <v>766</v>
      </c>
      <c r="D84" s="266">
        <v>0</v>
      </c>
      <c r="E84" s="268" t="s">
        <v>840</v>
      </c>
      <c r="F84" s="268" t="s">
        <v>852</v>
      </c>
      <c r="G84" s="268" t="s">
        <v>845</v>
      </c>
      <c r="H84" s="269" t="s">
        <v>1002</v>
      </c>
      <c r="I84" s="270">
        <v>210</v>
      </c>
      <c r="J84" s="271">
        <v>55</v>
      </c>
      <c r="K84" s="279" t="s">
        <v>14</v>
      </c>
      <c r="L84" s="270">
        <v>3</v>
      </c>
      <c r="M84" s="270" t="s">
        <v>713</v>
      </c>
      <c r="N84" s="269">
        <v>10</v>
      </c>
      <c r="O84" s="270" t="s">
        <v>846</v>
      </c>
      <c r="P84" s="273">
        <f>SUM(I84*J84)</f>
        <v>11550</v>
      </c>
      <c r="Q84" s="273" t="s">
        <v>847</v>
      </c>
      <c r="R84" s="273" t="s">
        <v>869</v>
      </c>
      <c r="S84" s="270" t="s">
        <v>728</v>
      </c>
      <c r="T84" s="270"/>
      <c r="U84" s="270"/>
      <c r="V84" s="274"/>
      <c r="W84" s="270"/>
      <c r="X84" s="273"/>
      <c r="Y84" s="273"/>
      <c r="Z84" s="273">
        <f>P84</f>
        <v>11550</v>
      </c>
      <c r="AA84" s="273"/>
      <c r="AB84" s="273"/>
      <c r="AC84" s="273"/>
      <c r="AD84" s="275">
        <f>SUM(X84:AC84)</f>
        <v>11550</v>
      </c>
      <c r="AE84" s="281"/>
    </row>
    <row r="85" spans="1:31" s="220" customFormat="1" ht="31.8" customHeight="1">
      <c r="A85" s="266" t="s">
        <v>766</v>
      </c>
      <c r="B85" s="266">
        <v>1</v>
      </c>
      <c r="C85" s="267" t="s">
        <v>766</v>
      </c>
      <c r="D85" s="266">
        <v>0</v>
      </c>
      <c r="E85" s="268" t="s">
        <v>840</v>
      </c>
      <c r="F85" s="268" t="s">
        <v>848</v>
      </c>
      <c r="G85" s="268" t="s">
        <v>849</v>
      </c>
      <c r="H85" s="269" t="s">
        <v>1002</v>
      </c>
      <c r="I85" s="270">
        <v>95</v>
      </c>
      <c r="J85" s="271">
        <v>96</v>
      </c>
      <c r="K85" s="279" t="s">
        <v>1</v>
      </c>
      <c r="L85" s="270">
        <v>5</v>
      </c>
      <c r="M85" s="270" t="s">
        <v>713</v>
      </c>
      <c r="N85" s="269">
        <v>25</v>
      </c>
      <c r="O85" s="270" t="s">
        <v>842</v>
      </c>
      <c r="P85" s="273">
        <f>SUM(I85*J85)</f>
        <v>9120</v>
      </c>
      <c r="Q85" s="273" t="s">
        <v>903</v>
      </c>
      <c r="R85" s="273" t="s">
        <v>904</v>
      </c>
      <c r="S85" s="270" t="s">
        <v>728</v>
      </c>
      <c r="T85" s="270"/>
      <c r="U85" s="270"/>
      <c r="V85" s="274"/>
      <c r="W85" s="270"/>
      <c r="X85" s="273"/>
      <c r="Y85" s="273"/>
      <c r="Z85" s="273"/>
      <c r="AA85" s="273"/>
      <c r="AB85" s="273">
        <f>P85</f>
        <v>9120</v>
      </c>
      <c r="AC85" s="273"/>
      <c r="AD85" s="275">
        <f>SUM(X85:AC85)</f>
        <v>9120</v>
      </c>
      <c r="AE85" s="281"/>
    </row>
    <row r="86" spans="1:31" s="220" customFormat="1" ht="31.8" customHeight="1">
      <c r="A86" s="266" t="s">
        <v>766</v>
      </c>
      <c r="B86" s="266">
        <v>1</v>
      </c>
      <c r="C86" s="267" t="s">
        <v>766</v>
      </c>
      <c r="D86" s="266">
        <v>0</v>
      </c>
      <c r="E86" s="268" t="s">
        <v>840</v>
      </c>
      <c r="F86" s="268" t="s">
        <v>850</v>
      </c>
      <c r="G86" s="268" t="s">
        <v>55</v>
      </c>
      <c r="H86" s="269" t="s">
        <v>18</v>
      </c>
      <c r="I86" s="270">
        <v>0</v>
      </c>
      <c r="J86" s="271">
        <v>0</v>
      </c>
      <c r="K86" s="279" t="s">
        <v>1</v>
      </c>
      <c r="L86" s="270">
        <v>6</v>
      </c>
      <c r="M86" s="270" t="s">
        <v>713</v>
      </c>
      <c r="N86" s="269">
        <v>85</v>
      </c>
      <c r="O86" s="270" t="s">
        <v>888</v>
      </c>
      <c r="P86" s="273">
        <f>SUM(I86*J86)</f>
        <v>0</v>
      </c>
      <c r="Q86" s="273" t="s">
        <v>851</v>
      </c>
      <c r="R86" s="273" t="s">
        <v>1004</v>
      </c>
      <c r="S86" s="270" t="s">
        <v>728</v>
      </c>
      <c r="T86" s="270"/>
      <c r="U86" s="270"/>
      <c r="V86" s="274"/>
      <c r="W86" s="270"/>
      <c r="X86" s="273"/>
      <c r="Y86" s="273"/>
      <c r="Z86" s="273"/>
      <c r="AA86" s="273"/>
      <c r="AB86" s="273"/>
      <c r="AC86" s="273"/>
      <c r="AD86" s="275">
        <f>SUM(X86:AC86)</f>
        <v>0</v>
      </c>
      <c r="AE86" s="281"/>
    </row>
    <row r="87" spans="1:31" s="220" customFormat="1" ht="31.8" customHeight="1">
      <c r="A87" s="266" t="s">
        <v>766</v>
      </c>
      <c r="B87" s="266">
        <v>1</v>
      </c>
      <c r="C87" s="267" t="s">
        <v>766</v>
      </c>
      <c r="D87" s="266">
        <v>0</v>
      </c>
      <c r="E87" s="268" t="s">
        <v>840</v>
      </c>
      <c r="F87" s="268" t="s">
        <v>372</v>
      </c>
      <c r="G87" s="268" t="s">
        <v>908</v>
      </c>
      <c r="H87" s="269" t="s">
        <v>18</v>
      </c>
      <c r="I87" s="270">
        <v>101</v>
      </c>
      <c r="J87" s="271">
        <v>757</v>
      </c>
      <c r="K87" s="279" t="s">
        <v>1</v>
      </c>
      <c r="L87" s="270">
        <v>3</v>
      </c>
      <c r="M87" s="270" t="s">
        <v>713</v>
      </c>
      <c r="N87" s="269">
        <v>25</v>
      </c>
      <c r="O87" s="270" t="s">
        <v>846</v>
      </c>
      <c r="P87" s="273">
        <f>SUM(I87*J87)</f>
        <v>76457</v>
      </c>
      <c r="Q87" s="273" t="s">
        <v>909</v>
      </c>
      <c r="R87" s="273" t="s">
        <v>1006</v>
      </c>
      <c r="S87" s="270" t="s">
        <v>728</v>
      </c>
      <c r="T87" s="270"/>
      <c r="U87" s="270"/>
      <c r="V87" s="274"/>
      <c r="W87" s="270"/>
      <c r="X87" s="273"/>
      <c r="Y87" s="273"/>
      <c r="Z87" s="273">
        <f>SUBTOTAL(9,P87)</f>
        <v>76457</v>
      </c>
      <c r="AA87" s="273"/>
      <c r="AB87" s="273"/>
      <c r="AC87" s="273"/>
      <c r="AD87" s="275">
        <f>SUM(X87:AC87)</f>
        <v>76457</v>
      </c>
      <c r="AE87" s="281"/>
    </row>
    <row r="88" spans="1:31" s="220" customFormat="1" ht="31.8" customHeight="1">
      <c r="A88" s="266" t="s">
        <v>766</v>
      </c>
      <c r="B88" s="266">
        <v>1</v>
      </c>
      <c r="C88" s="267" t="s">
        <v>766</v>
      </c>
      <c r="D88" s="266">
        <v>0</v>
      </c>
      <c r="E88" s="268" t="s">
        <v>840</v>
      </c>
      <c r="F88" s="268" t="s">
        <v>38</v>
      </c>
      <c r="G88" s="268" t="s">
        <v>854</v>
      </c>
      <c r="H88" s="269" t="s">
        <v>1001</v>
      </c>
      <c r="I88" s="270">
        <v>0</v>
      </c>
      <c r="J88" s="271">
        <v>0</v>
      </c>
      <c r="K88" s="279" t="s">
        <v>1</v>
      </c>
      <c r="L88" s="270">
        <v>6</v>
      </c>
      <c r="M88" s="270" t="s">
        <v>713</v>
      </c>
      <c r="N88" s="269">
        <v>25</v>
      </c>
      <c r="O88" s="270" t="s">
        <v>888</v>
      </c>
      <c r="P88" s="273">
        <f>SUM(I88*J88)</f>
        <v>0</v>
      </c>
      <c r="Q88" s="273" t="s">
        <v>855</v>
      </c>
      <c r="R88" s="273" t="s">
        <v>1004</v>
      </c>
      <c r="S88" s="270" t="s">
        <v>728</v>
      </c>
      <c r="T88" s="270"/>
      <c r="U88" s="270"/>
      <c r="V88" s="274"/>
      <c r="W88" s="270"/>
      <c r="X88" s="273"/>
      <c r="Y88" s="273"/>
      <c r="Z88" s="273"/>
      <c r="AA88" s="273"/>
      <c r="AB88" s="273"/>
      <c r="AC88" s="273"/>
      <c r="AD88" s="275">
        <f>SUM(X88:AC88)</f>
        <v>0</v>
      </c>
      <c r="AE88" s="281"/>
    </row>
    <row r="89" spans="1:42" s="150" customFormat="1" ht="45" customHeight="1">
      <c r="A89" s="266" t="s">
        <v>882</v>
      </c>
      <c r="B89" s="266">
        <v>1</v>
      </c>
      <c r="C89" s="266" t="s">
        <v>766</v>
      </c>
      <c r="D89" s="266">
        <v>0</v>
      </c>
      <c r="E89" s="282" t="s">
        <v>107</v>
      </c>
      <c r="F89" s="282" t="s">
        <v>375</v>
      </c>
      <c r="G89" s="282" t="s">
        <v>910</v>
      </c>
      <c r="H89" s="269" t="s">
        <v>1002</v>
      </c>
      <c r="I89" s="269">
        <v>320</v>
      </c>
      <c r="J89" s="271">
        <v>148</v>
      </c>
      <c r="K89" s="270" t="s">
        <v>1</v>
      </c>
      <c r="L89" s="270">
        <v>5</v>
      </c>
      <c r="M89" s="270" t="s">
        <v>713</v>
      </c>
      <c r="N89" s="270">
        <v>15</v>
      </c>
      <c r="O89" s="270" t="s">
        <v>842</v>
      </c>
      <c r="P89" s="273">
        <f>SUM(I89*J89)</f>
        <v>47360</v>
      </c>
      <c r="Q89" s="273" t="s">
        <v>911</v>
      </c>
      <c r="R89" s="283" t="s">
        <v>912</v>
      </c>
      <c r="S89" s="270"/>
      <c r="T89" s="270"/>
      <c r="U89" s="270"/>
      <c r="V89" s="274"/>
      <c r="W89" s="270"/>
      <c r="X89" s="273"/>
      <c r="Y89" s="273"/>
      <c r="Z89" s="273"/>
      <c r="AA89" s="273"/>
      <c r="AB89" s="273">
        <f>SUBTOTAL(9,P89)</f>
        <v>47360</v>
      </c>
      <c r="AC89" s="273"/>
      <c r="AD89" s="275">
        <f>SUM(X89:AC89)</f>
        <v>47360</v>
      </c>
      <c r="AE89" s="284"/>
      <c r="AF89" s="223"/>
      <c r="AG89" s="223"/>
      <c r="AH89" s="223"/>
      <c r="AI89" s="223"/>
      <c r="AJ89" s="223"/>
      <c r="AK89" s="223"/>
      <c r="AL89" s="223"/>
      <c r="AM89" s="223"/>
      <c r="AN89" s="223"/>
      <c r="AO89" s="223"/>
      <c r="AP89" s="223"/>
    </row>
    <row r="90" spans="1:42" s="150" customFormat="1" ht="46.8" customHeight="1">
      <c r="A90" s="266" t="s">
        <v>882</v>
      </c>
      <c r="B90" s="266">
        <v>1</v>
      </c>
      <c r="C90" s="266" t="s">
        <v>766</v>
      </c>
      <c r="D90" s="266">
        <v>0</v>
      </c>
      <c r="E90" s="282" t="s">
        <v>75</v>
      </c>
      <c r="F90" s="282" t="s">
        <v>878</v>
      </c>
      <c r="G90" s="282" t="s">
        <v>88</v>
      </c>
      <c r="H90" s="269" t="s">
        <v>18</v>
      </c>
      <c r="I90" s="282">
        <v>120</v>
      </c>
      <c r="J90" s="271">
        <v>66</v>
      </c>
      <c r="K90" s="270" t="s">
        <v>1</v>
      </c>
      <c r="L90" s="270">
        <v>4</v>
      </c>
      <c r="M90" s="270" t="s">
        <v>713</v>
      </c>
      <c r="N90" s="269">
        <v>20</v>
      </c>
      <c r="O90" s="270" t="s">
        <v>887</v>
      </c>
      <c r="P90" s="273">
        <f>SUM(I90*J90)</f>
        <v>7920</v>
      </c>
      <c r="Q90" s="273" t="s">
        <v>901</v>
      </c>
      <c r="R90" s="273" t="s">
        <v>1005</v>
      </c>
      <c r="S90" s="270"/>
      <c r="T90" s="270"/>
      <c r="U90" s="270"/>
      <c r="V90" s="274"/>
      <c r="W90" s="270"/>
      <c r="X90" s="273"/>
      <c r="Y90" s="273"/>
      <c r="Z90" s="273"/>
      <c r="AA90" s="273">
        <f>SUBTOTAL(9,P90)</f>
        <v>7920</v>
      </c>
      <c r="AB90" s="273"/>
      <c r="AC90" s="273"/>
      <c r="AD90" s="275">
        <f>SUM(X90:AC90)</f>
        <v>7920</v>
      </c>
      <c r="AE90" s="284"/>
      <c r="AF90" s="223"/>
      <c r="AG90" s="223"/>
      <c r="AH90" s="223"/>
      <c r="AI90" s="223"/>
      <c r="AJ90" s="223"/>
      <c r="AK90" s="223"/>
      <c r="AL90" s="223"/>
      <c r="AM90" s="223"/>
      <c r="AN90" s="223"/>
      <c r="AO90" s="223"/>
      <c r="AP90" s="223"/>
    </row>
    <row r="91" spans="1:42" s="150" customFormat="1" ht="31.8" customHeight="1">
      <c r="A91" s="266" t="s">
        <v>882</v>
      </c>
      <c r="B91" s="266">
        <v>1</v>
      </c>
      <c r="C91" s="266" t="s">
        <v>766</v>
      </c>
      <c r="D91" s="266">
        <v>0</v>
      </c>
      <c r="E91" s="282" t="s">
        <v>879</v>
      </c>
      <c r="F91" s="282" t="s">
        <v>880</v>
      </c>
      <c r="G91" s="282" t="s">
        <v>881</v>
      </c>
      <c r="H91" s="269" t="s">
        <v>1001</v>
      </c>
      <c r="I91" s="270">
        <v>14</v>
      </c>
      <c r="J91" s="271">
        <v>2500</v>
      </c>
      <c r="K91" s="270" t="s">
        <v>1</v>
      </c>
      <c r="L91" s="270">
        <v>5</v>
      </c>
      <c r="M91" s="270" t="s">
        <v>713</v>
      </c>
      <c r="N91" s="269">
        <v>30</v>
      </c>
      <c r="O91" s="270" t="s">
        <v>842</v>
      </c>
      <c r="P91" s="273">
        <f>SUM(I91*J91)</f>
        <v>35000</v>
      </c>
      <c r="Q91" s="273" t="s">
        <v>884</v>
      </c>
      <c r="R91" s="273" t="s">
        <v>883</v>
      </c>
      <c r="S91" s="270"/>
      <c r="T91" s="270"/>
      <c r="U91" s="270"/>
      <c r="V91" s="274"/>
      <c r="W91" s="270"/>
      <c r="X91" s="273"/>
      <c r="Y91" s="273"/>
      <c r="Z91" s="273"/>
      <c r="AA91" s="273"/>
      <c r="AB91" s="273">
        <f>SUBTOTAL(9,P91)</f>
        <v>35000</v>
      </c>
      <c r="AC91" s="273"/>
      <c r="AD91" s="275">
        <f>SUM(X91:AC91)</f>
        <v>35000</v>
      </c>
      <c r="AE91" s="284"/>
      <c r="AF91" s="223"/>
      <c r="AG91" s="223"/>
      <c r="AH91" s="223"/>
      <c r="AI91" s="223"/>
      <c r="AJ91" s="223"/>
      <c r="AK91" s="223"/>
      <c r="AL91" s="223"/>
      <c r="AM91" s="223"/>
      <c r="AN91" s="223"/>
      <c r="AO91" s="223"/>
      <c r="AP91" s="223"/>
    </row>
    <row r="92" spans="1:31" s="150" customFormat="1" ht="31.8" customHeight="1">
      <c r="A92" s="266" t="s">
        <v>390</v>
      </c>
      <c r="B92" s="266">
        <v>1</v>
      </c>
      <c r="C92" s="267" t="s">
        <v>913</v>
      </c>
      <c r="D92" s="266">
        <v>0</v>
      </c>
      <c r="E92" s="285" t="s">
        <v>278</v>
      </c>
      <c r="F92" s="285" t="s">
        <v>914</v>
      </c>
      <c r="G92" s="285" t="s">
        <v>915</v>
      </c>
      <c r="H92" s="286" t="s">
        <v>1003</v>
      </c>
      <c r="I92" s="287">
        <v>1</v>
      </c>
      <c r="J92" s="288">
        <v>5000</v>
      </c>
      <c r="K92" s="289" t="s">
        <v>14</v>
      </c>
      <c r="L92" s="287">
        <v>1</v>
      </c>
      <c r="M92" s="287" t="s">
        <v>713</v>
      </c>
      <c r="N92" s="286">
        <v>25</v>
      </c>
      <c r="O92" s="290" t="s">
        <v>699</v>
      </c>
      <c r="P92" s="273">
        <f>SUM(I92*J92)</f>
        <v>5000</v>
      </c>
      <c r="Q92" s="291" t="s">
        <v>916</v>
      </c>
      <c r="R92" s="291" t="s">
        <v>917</v>
      </c>
      <c r="S92" s="287" t="s">
        <v>728</v>
      </c>
      <c r="T92" s="287"/>
      <c r="U92" s="287"/>
      <c r="V92" s="292"/>
      <c r="W92" s="287"/>
      <c r="X92" s="293">
        <v>5000</v>
      </c>
      <c r="Y92" s="293"/>
      <c r="Z92" s="293"/>
      <c r="AA92" s="293"/>
      <c r="AB92" s="293"/>
      <c r="AC92" s="293"/>
      <c r="AD92" s="275">
        <f>SUM(X92:AC92)</f>
        <v>5000</v>
      </c>
      <c r="AE92" s="294"/>
    </row>
    <row r="93" spans="1:31" s="150" customFormat="1" ht="31.8" customHeight="1">
      <c r="A93" s="266" t="s">
        <v>390</v>
      </c>
      <c r="B93" s="266">
        <v>1</v>
      </c>
      <c r="C93" s="267" t="s">
        <v>918</v>
      </c>
      <c r="D93" s="266">
        <v>0</v>
      </c>
      <c r="E93" s="285" t="s">
        <v>278</v>
      </c>
      <c r="F93" s="285" t="s">
        <v>914</v>
      </c>
      <c r="G93" s="285" t="s">
        <v>915</v>
      </c>
      <c r="H93" s="286" t="s">
        <v>1003</v>
      </c>
      <c r="I93" s="287">
        <v>6</v>
      </c>
      <c r="J93" s="288">
        <v>1500</v>
      </c>
      <c r="K93" s="289" t="s">
        <v>14</v>
      </c>
      <c r="L93" s="287">
        <v>1</v>
      </c>
      <c r="M93" s="270" t="s">
        <v>709</v>
      </c>
      <c r="N93" s="286">
        <v>25</v>
      </c>
      <c r="O93" s="287" t="s">
        <v>699</v>
      </c>
      <c r="P93" s="273">
        <f>SUM(I93*J93)</f>
        <v>9000</v>
      </c>
      <c r="Q93" s="291" t="s">
        <v>919</v>
      </c>
      <c r="R93" s="291" t="s">
        <v>920</v>
      </c>
      <c r="S93" s="287" t="s">
        <v>728</v>
      </c>
      <c r="T93" s="287"/>
      <c r="U93" s="287"/>
      <c r="V93" s="292"/>
      <c r="W93" s="287"/>
      <c r="X93" s="293">
        <v>9000</v>
      </c>
      <c r="Y93" s="293"/>
      <c r="Z93" s="293"/>
      <c r="AA93" s="293"/>
      <c r="AB93" s="293"/>
      <c r="AC93" s="293"/>
      <c r="AD93" s="275">
        <f>SUM(X93:AC93)</f>
        <v>9000</v>
      </c>
      <c r="AE93" s="294"/>
    </row>
    <row r="94" spans="1:31" s="150" customFormat="1" ht="31.8" customHeight="1">
      <c r="A94" s="266" t="s">
        <v>390</v>
      </c>
      <c r="B94" s="266">
        <v>1</v>
      </c>
      <c r="C94" s="267" t="s">
        <v>921</v>
      </c>
      <c r="D94" s="266">
        <v>0</v>
      </c>
      <c r="E94" s="285" t="s">
        <v>278</v>
      </c>
      <c r="F94" s="285" t="s">
        <v>279</v>
      </c>
      <c r="G94" s="295" t="s">
        <v>284</v>
      </c>
      <c r="H94" s="286" t="s">
        <v>1003</v>
      </c>
      <c r="I94" s="287">
        <v>1</v>
      </c>
      <c r="J94" s="288">
        <v>3000</v>
      </c>
      <c r="K94" s="289" t="s">
        <v>14</v>
      </c>
      <c r="L94" s="287">
        <v>1</v>
      </c>
      <c r="M94" s="287" t="s">
        <v>713</v>
      </c>
      <c r="N94" s="286">
        <v>25</v>
      </c>
      <c r="O94" s="290" t="s">
        <v>699</v>
      </c>
      <c r="P94" s="273">
        <f>SUM(I94*J94)</f>
        <v>3000</v>
      </c>
      <c r="Q94" s="296" t="s">
        <v>922</v>
      </c>
      <c r="R94" s="296" t="s">
        <v>923</v>
      </c>
      <c r="S94" s="287" t="s">
        <v>728</v>
      </c>
      <c r="T94" s="287"/>
      <c r="U94" s="287"/>
      <c r="V94" s="292"/>
      <c r="W94" s="287"/>
      <c r="X94" s="293">
        <v>3000</v>
      </c>
      <c r="Y94" s="293"/>
      <c r="Z94" s="293"/>
      <c r="AA94" s="293"/>
      <c r="AB94" s="293"/>
      <c r="AC94" s="293"/>
      <c r="AD94" s="275">
        <f>SUM(X94:AC94)</f>
        <v>3000</v>
      </c>
      <c r="AE94" s="294"/>
    </row>
    <row r="95" spans="1:31" s="150" customFormat="1" ht="31.8" customHeight="1">
      <c r="A95" s="266" t="s">
        <v>390</v>
      </c>
      <c r="B95" s="266">
        <v>1</v>
      </c>
      <c r="C95" s="267" t="s">
        <v>924</v>
      </c>
      <c r="D95" s="266">
        <v>0</v>
      </c>
      <c r="E95" s="285" t="s">
        <v>278</v>
      </c>
      <c r="F95" s="285" t="s">
        <v>296</v>
      </c>
      <c r="G95" s="268" t="s">
        <v>925</v>
      </c>
      <c r="H95" s="286" t="s">
        <v>1003</v>
      </c>
      <c r="I95" s="287">
        <v>40</v>
      </c>
      <c r="J95" s="288">
        <v>200</v>
      </c>
      <c r="K95" s="289" t="s">
        <v>14</v>
      </c>
      <c r="L95" s="287">
        <v>1</v>
      </c>
      <c r="M95" s="287" t="s">
        <v>713</v>
      </c>
      <c r="N95" s="286">
        <v>5</v>
      </c>
      <c r="O95" s="287" t="s">
        <v>699</v>
      </c>
      <c r="P95" s="273">
        <f>SUM(I95*J95)</f>
        <v>8000</v>
      </c>
      <c r="Q95" s="291" t="s">
        <v>926</v>
      </c>
      <c r="R95" s="291" t="s">
        <v>927</v>
      </c>
      <c r="S95" s="287" t="s">
        <v>728</v>
      </c>
      <c r="T95" s="287"/>
      <c r="U95" s="287"/>
      <c r="V95" s="292"/>
      <c r="W95" s="287"/>
      <c r="X95" s="293">
        <v>8000</v>
      </c>
      <c r="Y95" s="293"/>
      <c r="Z95" s="293"/>
      <c r="AA95" s="293"/>
      <c r="AB95" s="293"/>
      <c r="AC95" s="293"/>
      <c r="AD95" s="275">
        <f>SUM(X95:AC95)</f>
        <v>8000</v>
      </c>
      <c r="AE95" s="294"/>
    </row>
    <row r="96" spans="1:31" s="150" customFormat="1" ht="61.8" customHeight="1">
      <c r="A96" s="266" t="s">
        <v>390</v>
      </c>
      <c r="B96" s="266">
        <v>1</v>
      </c>
      <c r="C96" s="267" t="s">
        <v>924</v>
      </c>
      <c r="D96" s="266">
        <v>0</v>
      </c>
      <c r="E96" s="285" t="s">
        <v>278</v>
      </c>
      <c r="F96" s="285" t="s">
        <v>296</v>
      </c>
      <c r="G96" s="268" t="s">
        <v>299</v>
      </c>
      <c r="H96" s="286" t="s">
        <v>1003</v>
      </c>
      <c r="I96" s="287">
        <v>40</v>
      </c>
      <c r="J96" s="288">
        <v>40</v>
      </c>
      <c r="K96" s="289" t="s">
        <v>14</v>
      </c>
      <c r="L96" s="287">
        <v>1</v>
      </c>
      <c r="M96" s="287" t="s">
        <v>713</v>
      </c>
      <c r="N96" s="286">
        <v>20</v>
      </c>
      <c r="O96" s="290" t="s">
        <v>699</v>
      </c>
      <c r="P96" s="273">
        <f>SUM(I96*J96)</f>
        <v>1600</v>
      </c>
      <c r="Q96" s="291" t="s">
        <v>928</v>
      </c>
      <c r="R96" s="291" t="s">
        <v>929</v>
      </c>
      <c r="S96" s="287" t="s">
        <v>728</v>
      </c>
      <c r="T96" s="287"/>
      <c r="U96" s="287"/>
      <c r="V96" s="292"/>
      <c r="W96" s="287"/>
      <c r="X96" s="293">
        <v>3000</v>
      </c>
      <c r="Y96" s="293"/>
      <c r="Z96" s="293"/>
      <c r="AA96" s="293"/>
      <c r="AB96" s="293"/>
      <c r="AC96" s="293"/>
      <c r="AD96" s="275">
        <f>SUM(X96:AC96)</f>
        <v>3000</v>
      </c>
      <c r="AE96" s="294"/>
    </row>
    <row r="97" spans="1:31" s="150" customFormat="1" ht="31.8" customHeight="1">
      <c r="A97" s="266" t="s">
        <v>390</v>
      </c>
      <c r="B97" s="266">
        <v>1</v>
      </c>
      <c r="C97" s="267" t="s">
        <v>924</v>
      </c>
      <c r="D97" s="266">
        <v>0</v>
      </c>
      <c r="E97" s="285" t="s">
        <v>278</v>
      </c>
      <c r="F97" s="285" t="s">
        <v>296</v>
      </c>
      <c r="G97" s="268" t="s">
        <v>299</v>
      </c>
      <c r="H97" s="286" t="s">
        <v>1003</v>
      </c>
      <c r="I97" s="287">
        <v>40</v>
      </c>
      <c r="J97" s="288">
        <v>200</v>
      </c>
      <c r="K97" s="289" t="s">
        <v>14</v>
      </c>
      <c r="L97" s="287">
        <v>1</v>
      </c>
      <c r="M97" s="287" t="s">
        <v>713</v>
      </c>
      <c r="N97" s="286">
        <v>20</v>
      </c>
      <c r="O97" s="287" t="s">
        <v>699</v>
      </c>
      <c r="P97" s="273">
        <f>SUM(I97*J97)</f>
        <v>8000</v>
      </c>
      <c r="Q97" s="291" t="s">
        <v>930</v>
      </c>
      <c r="R97" s="291" t="s">
        <v>931</v>
      </c>
      <c r="S97" s="287" t="s">
        <v>728</v>
      </c>
      <c r="T97" s="287"/>
      <c r="U97" s="287"/>
      <c r="V97" s="292"/>
      <c r="W97" s="287"/>
      <c r="X97" s="293">
        <v>8000</v>
      </c>
      <c r="Y97" s="293"/>
      <c r="Z97" s="293"/>
      <c r="AA97" s="293"/>
      <c r="AB97" s="293"/>
      <c r="AC97" s="293"/>
      <c r="AD97" s="275">
        <f>SUM(X97:AC97)</f>
        <v>8000</v>
      </c>
      <c r="AE97" s="294"/>
    </row>
    <row r="98" spans="1:31" s="150" customFormat="1" ht="31.8" customHeight="1">
      <c r="A98" s="266" t="s">
        <v>390</v>
      </c>
      <c r="B98" s="266">
        <v>1</v>
      </c>
      <c r="C98" s="267" t="s">
        <v>924</v>
      </c>
      <c r="D98" s="266">
        <v>0</v>
      </c>
      <c r="E98" s="285" t="s">
        <v>278</v>
      </c>
      <c r="F98" s="285" t="s">
        <v>296</v>
      </c>
      <c r="G98" s="268" t="s">
        <v>300</v>
      </c>
      <c r="H98" s="286" t="s">
        <v>1003</v>
      </c>
      <c r="I98" s="287">
        <v>1</v>
      </c>
      <c r="J98" s="288">
        <v>3000</v>
      </c>
      <c r="K98" s="289" t="s">
        <v>14</v>
      </c>
      <c r="L98" s="287">
        <v>2</v>
      </c>
      <c r="M98" s="287" t="s">
        <v>713</v>
      </c>
      <c r="N98" s="286">
        <v>20</v>
      </c>
      <c r="O98" s="270" t="s">
        <v>700</v>
      </c>
      <c r="P98" s="273">
        <f>SUM(I98*J98)</f>
        <v>3000</v>
      </c>
      <c r="Q98" s="291" t="s">
        <v>932</v>
      </c>
      <c r="R98" s="291" t="s">
        <v>933</v>
      </c>
      <c r="S98" s="287" t="s">
        <v>728</v>
      </c>
      <c r="T98" s="287"/>
      <c r="U98" s="287"/>
      <c r="V98" s="292"/>
      <c r="W98" s="287"/>
      <c r="X98" s="293"/>
      <c r="Y98" s="293">
        <v>3000</v>
      </c>
      <c r="Z98" s="293"/>
      <c r="AA98" s="293"/>
      <c r="AB98" s="293"/>
      <c r="AC98" s="293"/>
      <c r="AD98" s="275">
        <f>SUM(X98:AC98)</f>
        <v>3000</v>
      </c>
      <c r="AE98" s="294"/>
    </row>
    <row r="99" spans="1:379" s="257" customFormat="1" ht="33.6" customHeight="1">
      <c r="A99" s="266" t="s">
        <v>390</v>
      </c>
      <c r="B99" s="266">
        <v>1</v>
      </c>
      <c r="C99" s="267" t="s">
        <v>924</v>
      </c>
      <c r="D99" s="266">
        <v>0</v>
      </c>
      <c r="E99" s="285" t="s">
        <v>278</v>
      </c>
      <c r="F99" s="268" t="s">
        <v>301</v>
      </c>
      <c r="G99" s="268" t="s">
        <v>934</v>
      </c>
      <c r="H99" s="286" t="s">
        <v>1003</v>
      </c>
      <c r="I99" s="287">
        <v>1</v>
      </c>
      <c r="J99" s="288">
        <v>7500</v>
      </c>
      <c r="K99" s="297" t="s">
        <v>14</v>
      </c>
      <c r="L99" s="287">
        <v>1</v>
      </c>
      <c r="M99" s="287" t="s">
        <v>713</v>
      </c>
      <c r="N99" s="286">
        <v>25</v>
      </c>
      <c r="O99" s="270" t="s">
        <v>699</v>
      </c>
      <c r="P99" s="273">
        <f>SUM(I99*J99)</f>
        <v>7500</v>
      </c>
      <c r="Q99" s="291" t="s">
        <v>935</v>
      </c>
      <c r="R99" s="291" t="s">
        <v>936</v>
      </c>
      <c r="S99" s="287" t="s">
        <v>728</v>
      </c>
      <c r="T99" s="287"/>
      <c r="U99" s="287"/>
      <c r="V99" s="292"/>
      <c r="W99" s="287"/>
      <c r="X99" s="293">
        <v>7500</v>
      </c>
      <c r="Y99" s="293"/>
      <c r="Z99" s="293"/>
      <c r="AA99" s="293"/>
      <c r="AB99" s="293"/>
      <c r="AC99" s="293"/>
      <c r="AD99" s="275">
        <f>SUM(X99:AC99)</f>
        <v>7500</v>
      </c>
      <c r="AE99" s="294"/>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c r="CO99" s="150"/>
      <c r="CP99" s="150"/>
      <c r="CQ99" s="150"/>
      <c r="CR99" s="150"/>
      <c r="CS99" s="150"/>
      <c r="CT99" s="150"/>
      <c r="CU99" s="150"/>
      <c r="CV99" s="150"/>
      <c r="CW99" s="150"/>
      <c r="CX99" s="150"/>
      <c r="CY99" s="150"/>
      <c r="CZ99" s="150"/>
      <c r="DA99" s="150"/>
      <c r="DB99" s="150"/>
      <c r="DC99" s="150"/>
      <c r="DD99" s="150"/>
      <c r="DE99" s="150"/>
      <c r="DF99" s="150"/>
      <c r="DG99" s="150"/>
      <c r="DH99" s="150"/>
      <c r="DI99" s="150"/>
      <c r="DJ99" s="150"/>
      <c r="DK99" s="150"/>
      <c r="DL99" s="150"/>
      <c r="DM99" s="150"/>
      <c r="DN99" s="150"/>
      <c r="DO99" s="150"/>
      <c r="DP99" s="150"/>
      <c r="DQ99" s="150"/>
      <c r="DR99" s="150"/>
      <c r="DS99" s="150"/>
      <c r="DT99" s="150"/>
      <c r="DU99" s="150"/>
      <c r="DV99" s="150"/>
      <c r="DW99" s="150"/>
      <c r="DX99" s="150"/>
      <c r="DY99" s="150"/>
      <c r="DZ99" s="150"/>
      <c r="EA99" s="150"/>
      <c r="EB99" s="150"/>
      <c r="EC99" s="150"/>
      <c r="ED99" s="150"/>
      <c r="EE99" s="150"/>
      <c r="EF99" s="150"/>
      <c r="EG99" s="150"/>
      <c r="EH99" s="150"/>
      <c r="EI99" s="150"/>
      <c r="EJ99" s="150"/>
      <c r="EK99" s="150"/>
      <c r="EL99" s="150"/>
      <c r="EM99" s="150"/>
      <c r="EN99" s="150"/>
      <c r="EO99" s="150"/>
      <c r="EP99" s="150"/>
      <c r="EQ99" s="150"/>
      <c r="ER99" s="150"/>
      <c r="ES99" s="150"/>
      <c r="ET99" s="150"/>
      <c r="EU99" s="150"/>
      <c r="EV99" s="150"/>
      <c r="EW99" s="150"/>
      <c r="EX99" s="150"/>
      <c r="EY99" s="150"/>
      <c r="EZ99" s="150"/>
      <c r="FA99" s="150"/>
      <c r="FB99" s="150"/>
      <c r="FC99" s="150"/>
      <c r="FD99" s="150"/>
      <c r="FE99" s="150"/>
      <c r="FF99" s="150"/>
      <c r="FG99" s="150"/>
      <c r="FH99" s="150"/>
      <c r="FI99" s="150"/>
      <c r="FJ99" s="150"/>
      <c r="FK99" s="150"/>
      <c r="FL99" s="150"/>
      <c r="FM99" s="150"/>
      <c r="FN99" s="150"/>
      <c r="FO99" s="150"/>
      <c r="FP99" s="150"/>
      <c r="FQ99" s="150"/>
      <c r="FR99" s="150"/>
      <c r="FS99" s="150"/>
      <c r="FT99" s="150"/>
      <c r="FU99" s="150"/>
      <c r="FV99" s="150"/>
      <c r="FW99" s="150"/>
      <c r="FX99" s="150"/>
      <c r="FY99" s="150"/>
      <c r="FZ99" s="150"/>
      <c r="GA99" s="150"/>
      <c r="GB99" s="150"/>
      <c r="GC99" s="150"/>
      <c r="GD99" s="150"/>
      <c r="GE99" s="150"/>
      <c r="GF99" s="150"/>
      <c r="GG99" s="150"/>
      <c r="GH99" s="150"/>
      <c r="GI99" s="150"/>
      <c r="GJ99" s="150"/>
      <c r="GK99" s="150"/>
      <c r="GL99" s="150"/>
      <c r="GM99" s="150"/>
      <c r="GN99" s="150"/>
      <c r="GO99" s="150"/>
      <c r="GP99" s="150"/>
      <c r="GQ99" s="150"/>
      <c r="GR99" s="150"/>
      <c r="GS99" s="150"/>
      <c r="GT99" s="150"/>
      <c r="GU99" s="150"/>
      <c r="GV99" s="150"/>
      <c r="GW99" s="150"/>
      <c r="GX99" s="150"/>
      <c r="GY99" s="150"/>
      <c r="GZ99" s="150"/>
      <c r="HA99" s="150"/>
      <c r="HB99" s="150"/>
      <c r="HC99" s="150"/>
      <c r="HD99" s="150"/>
      <c r="HE99" s="150"/>
      <c r="HF99" s="150"/>
      <c r="HG99" s="150"/>
      <c r="HH99" s="150"/>
      <c r="HI99" s="150"/>
      <c r="HJ99" s="150"/>
      <c r="HK99" s="150"/>
      <c r="HL99" s="150"/>
      <c r="HM99" s="150"/>
      <c r="HN99" s="150"/>
      <c r="HO99" s="150"/>
      <c r="HP99" s="150"/>
      <c r="HQ99" s="150"/>
      <c r="HR99" s="150"/>
      <c r="HS99" s="150"/>
      <c r="HT99" s="150"/>
      <c r="HU99" s="150"/>
      <c r="HV99" s="150"/>
      <c r="HW99" s="150"/>
      <c r="HX99" s="150"/>
      <c r="HY99" s="150"/>
      <c r="HZ99" s="150"/>
      <c r="IA99" s="150"/>
      <c r="IB99" s="150"/>
      <c r="IC99" s="150"/>
      <c r="ID99" s="150"/>
      <c r="IE99" s="150"/>
      <c r="IF99" s="150"/>
      <c r="IG99" s="150"/>
      <c r="IH99" s="150"/>
      <c r="II99" s="150"/>
      <c r="IJ99" s="150"/>
      <c r="IK99" s="150"/>
      <c r="IL99" s="150"/>
      <c r="IM99" s="150"/>
      <c r="IN99" s="150"/>
      <c r="IO99" s="150"/>
      <c r="IP99" s="150"/>
      <c r="IQ99" s="150"/>
      <c r="IR99" s="150"/>
      <c r="IS99" s="150"/>
      <c r="IT99" s="150"/>
      <c r="IU99" s="150"/>
      <c r="IV99" s="150"/>
      <c r="IW99" s="150"/>
      <c r="IX99" s="150"/>
      <c r="IY99" s="150"/>
      <c r="IZ99" s="150"/>
      <c r="JA99" s="150"/>
      <c r="JB99" s="150"/>
      <c r="JC99" s="150"/>
      <c r="JD99" s="150"/>
      <c r="JE99" s="150"/>
      <c r="JF99" s="150"/>
      <c r="JG99" s="150"/>
      <c r="JH99" s="150"/>
      <c r="JI99" s="150"/>
      <c r="JJ99" s="150"/>
      <c r="JK99" s="150"/>
      <c r="JL99" s="150"/>
      <c r="JM99" s="150"/>
      <c r="JN99" s="150"/>
      <c r="JO99" s="150"/>
      <c r="JP99" s="150"/>
      <c r="JQ99" s="150"/>
      <c r="JR99" s="150"/>
      <c r="JS99" s="150"/>
      <c r="JT99" s="150"/>
      <c r="JU99" s="150"/>
      <c r="JV99" s="150"/>
      <c r="JW99" s="150"/>
      <c r="JX99" s="150"/>
      <c r="JY99" s="150"/>
      <c r="JZ99" s="150"/>
      <c r="KA99" s="150"/>
      <c r="KB99" s="150"/>
      <c r="KC99" s="150"/>
      <c r="KD99" s="150"/>
      <c r="KE99" s="150"/>
      <c r="KF99" s="150"/>
      <c r="KG99" s="150"/>
      <c r="KH99" s="150"/>
      <c r="KI99" s="150"/>
      <c r="KJ99" s="150"/>
      <c r="KK99" s="150"/>
      <c r="KL99" s="150"/>
      <c r="KM99" s="150"/>
      <c r="KN99" s="150"/>
      <c r="KO99" s="150"/>
      <c r="KP99" s="150"/>
      <c r="KQ99" s="150"/>
      <c r="KR99" s="150"/>
      <c r="KS99" s="150"/>
      <c r="KT99" s="150"/>
      <c r="KU99" s="150"/>
      <c r="KV99" s="150"/>
      <c r="KW99" s="150"/>
      <c r="KX99" s="150"/>
      <c r="KY99" s="150"/>
      <c r="KZ99" s="150"/>
      <c r="LA99" s="150"/>
      <c r="LB99" s="150"/>
      <c r="LC99" s="150"/>
      <c r="LD99" s="150"/>
      <c r="LE99" s="150"/>
      <c r="LF99" s="150"/>
      <c r="LG99" s="150"/>
      <c r="LH99" s="150"/>
      <c r="LI99" s="150"/>
      <c r="LJ99" s="150"/>
      <c r="LK99" s="150"/>
      <c r="LL99" s="150"/>
      <c r="LM99" s="150"/>
      <c r="LN99" s="150"/>
      <c r="LO99" s="150"/>
      <c r="LP99" s="150"/>
      <c r="LQ99" s="150"/>
      <c r="LR99" s="150"/>
      <c r="LS99" s="150"/>
      <c r="LT99" s="150"/>
      <c r="LU99" s="150"/>
      <c r="LV99" s="150"/>
      <c r="LW99" s="150"/>
      <c r="LX99" s="150"/>
      <c r="LY99" s="150"/>
      <c r="LZ99" s="150"/>
      <c r="MA99" s="150"/>
      <c r="MB99" s="150"/>
      <c r="MC99" s="150"/>
      <c r="MD99" s="150"/>
      <c r="ME99" s="150"/>
      <c r="MF99" s="150"/>
      <c r="MG99" s="150"/>
      <c r="MH99" s="150"/>
      <c r="MI99" s="150"/>
      <c r="MJ99" s="150"/>
      <c r="MK99" s="150"/>
      <c r="ML99" s="150"/>
      <c r="MM99" s="150"/>
      <c r="MN99" s="150"/>
      <c r="MO99" s="150"/>
      <c r="MP99" s="150"/>
      <c r="MQ99" s="150"/>
      <c r="MR99" s="150"/>
      <c r="MS99" s="150"/>
      <c r="MT99" s="150"/>
      <c r="MU99" s="150"/>
      <c r="MV99" s="150"/>
      <c r="MW99" s="150"/>
      <c r="MX99" s="150"/>
      <c r="MY99" s="150"/>
      <c r="MZ99" s="150"/>
      <c r="NA99" s="150"/>
      <c r="NB99" s="150"/>
      <c r="NC99" s="150"/>
      <c r="ND99" s="150"/>
      <c r="NE99" s="150"/>
      <c r="NF99" s="150"/>
      <c r="NG99" s="150"/>
      <c r="NH99" s="150"/>
      <c r="NI99" s="150"/>
      <c r="NJ99" s="150"/>
      <c r="NK99" s="150"/>
      <c r="NL99" s="150"/>
      <c r="NM99" s="150"/>
      <c r="NN99" s="150"/>
      <c r="NO99" s="150"/>
    </row>
    <row r="100" spans="1:379" s="257" customFormat="1" ht="31.8" customHeight="1">
      <c r="A100" s="266" t="s">
        <v>390</v>
      </c>
      <c r="B100" s="266">
        <v>1</v>
      </c>
      <c r="C100" s="267" t="s">
        <v>937</v>
      </c>
      <c r="D100" s="266">
        <v>0</v>
      </c>
      <c r="E100" s="285" t="s">
        <v>278</v>
      </c>
      <c r="F100" s="268" t="s">
        <v>301</v>
      </c>
      <c r="G100" s="268" t="s">
        <v>934</v>
      </c>
      <c r="H100" s="286" t="s">
        <v>1003</v>
      </c>
      <c r="I100" s="287">
        <v>1</v>
      </c>
      <c r="J100" s="288">
        <v>5000</v>
      </c>
      <c r="K100" s="297" t="s">
        <v>14</v>
      </c>
      <c r="L100" s="287">
        <v>1</v>
      </c>
      <c r="M100" s="287" t="s">
        <v>713</v>
      </c>
      <c r="N100" s="286">
        <v>25</v>
      </c>
      <c r="O100" s="270" t="s">
        <v>699</v>
      </c>
      <c r="P100" s="273">
        <f>SUM(I100*J100)</f>
        <v>5000</v>
      </c>
      <c r="Q100" s="291" t="s">
        <v>938</v>
      </c>
      <c r="R100" s="291" t="s">
        <v>939</v>
      </c>
      <c r="S100" s="287" t="s">
        <v>728</v>
      </c>
      <c r="T100" s="287"/>
      <c r="U100" s="287"/>
      <c r="V100" s="292"/>
      <c r="W100" s="287"/>
      <c r="X100" s="293">
        <v>5000</v>
      </c>
      <c r="Y100" s="293"/>
      <c r="Z100" s="293"/>
      <c r="AA100" s="293"/>
      <c r="AB100" s="293"/>
      <c r="AC100" s="293"/>
      <c r="AD100" s="275">
        <f>SUM(X100:AC100)</f>
        <v>5000</v>
      </c>
      <c r="AE100" s="294"/>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c r="CO100" s="150"/>
      <c r="CP100" s="150"/>
      <c r="CQ100" s="150"/>
      <c r="CR100" s="150"/>
      <c r="CS100" s="150"/>
      <c r="CT100" s="150"/>
      <c r="CU100" s="150"/>
      <c r="CV100" s="150"/>
      <c r="CW100" s="150"/>
      <c r="CX100" s="150"/>
      <c r="CY100" s="150"/>
      <c r="CZ100" s="150"/>
      <c r="DA100" s="150"/>
      <c r="DB100" s="150"/>
      <c r="DC100" s="150"/>
      <c r="DD100" s="150"/>
      <c r="DE100" s="150"/>
      <c r="DF100" s="150"/>
      <c r="DG100" s="150"/>
      <c r="DH100" s="150"/>
      <c r="DI100" s="150"/>
      <c r="DJ100" s="150"/>
      <c r="DK100" s="150"/>
      <c r="DL100" s="150"/>
      <c r="DM100" s="150"/>
      <c r="DN100" s="150"/>
      <c r="DO100" s="150"/>
      <c r="DP100" s="150"/>
      <c r="DQ100" s="150"/>
      <c r="DR100" s="150"/>
      <c r="DS100" s="150"/>
      <c r="DT100" s="150"/>
      <c r="DU100" s="150"/>
      <c r="DV100" s="150"/>
      <c r="DW100" s="150"/>
      <c r="DX100" s="150"/>
      <c r="DY100" s="150"/>
      <c r="DZ100" s="150"/>
      <c r="EA100" s="150"/>
      <c r="EB100" s="150"/>
      <c r="EC100" s="150"/>
      <c r="ED100" s="150"/>
      <c r="EE100" s="150"/>
      <c r="EF100" s="150"/>
      <c r="EG100" s="150"/>
      <c r="EH100" s="150"/>
      <c r="EI100" s="150"/>
      <c r="EJ100" s="150"/>
      <c r="EK100" s="150"/>
      <c r="EL100" s="150"/>
      <c r="EM100" s="150"/>
      <c r="EN100" s="150"/>
      <c r="EO100" s="150"/>
      <c r="EP100" s="150"/>
      <c r="EQ100" s="150"/>
      <c r="ER100" s="150"/>
      <c r="ES100" s="150"/>
      <c r="ET100" s="150"/>
      <c r="EU100" s="150"/>
      <c r="EV100" s="150"/>
      <c r="EW100" s="150"/>
      <c r="EX100" s="150"/>
      <c r="EY100" s="150"/>
      <c r="EZ100" s="150"/>
      <c r="FA100" s="150"/>
      <c r="FB100" s="150"/>
      <c r="FC100" s="150"/>
      <c r="FD100" s="150"/>
      <c r="FE100" s="150"/>
      <c r="FF100" s="150"/>
      <c r="FG100" s="150"/>
      <c r="FH100" s="150"/>
      <c r="FI100" s="150"/>
      <c r="FJ100" s="150"/>
      <c r="FK100" s="150"/>
      <c r="FL100" s="150"/>
      <c r="FM100" s="150"/>
      <c r="FN100" s="150"/>
      <c r="FO100" s="150"/>
      <c r="FP100" s="150"/>
      <c r="FQ100" s="150"/>
      <c r="FR100" s="150"/>
      <c r="FS100" s="150"/>
      <c r="FT100" s="150"/>
      <c r="FU100" s="150"/>
      <c r="FV100" s="150"/>
      <c r="FW100" s="150"/>
      <c r="FX100" s="150"/>
      <c r="FY100" s="150"/>
      <c r="FZ100" s="150"/>
      <c r="GA100" s="150"/>
      <c r="GB100" s="150"/>
      <c r="GC100" s="150"/>
      <c r="GD100" s="150"/>
      <c r="GE100" s="150"/>
      <c r="GF100" s="150"/>
      <c r="GG100" s="150"/>
      <c r="GH100" s="150"/>
      <c r="GI100" s="150"/>
      <c r="GJ100" s="150"/>
      <c r="GK100" s="150"/>
      <c r="GL100" s="150"/>
      <c r="GM100" s="150"/>
      <c r="GN100" s="150"/>
      <c r="GO100" s="150"/>
      <c r="GP100" s="150"/>
      <c r="GQ100" s="150"/>
      <c r="GR100" s="150"/>
      <c r="GS100" s="150"/>
      <c r="GT100" s="150"/>
      <c r="GU100" s="150"/>
      <c r="GV100" s="150"/>
      <c r="GW100" s="150"/>
      <c r="GX100" s="150"/>
      <c r="GY100" s="150"/>
      <c r="GZ100" s="150"/>
      <c r="HA100" s="150"/>
      <c r="HB100" s="150"/>
      <c r="HC100" s="150"/>
      <c r="HD100" s="150"/>
      <c r="HE100" s="150"/>
      <c r="HF100" s="150"/>
      <c r="HG100" s="150"/>
      <c r="HH100" s="150"/>
      <c r="HI100" s="150"/>
      <c r="HJ100" s="150"/>
      <c r="HK100" s="150"/>
      <c r="HL100" s="150"/>
      <c r="HM100" s="150"/>
      <c r="HN100" s="150"/>
      <c r="HO100" s="150"/>
      <c r="HP100" s="150"/>
      <c r="HQ100" s="150"/>
      <c r="HR100" s="150"/>
      <c r="HS100" s="150"/>
      <c r="HT100" s="150"/>
      <c r="HU100" s="150"/>
      <c r="HV100" s="150"/>
      <c r="HW100" s="150"/>
      <c r="HX100" s="150"/>
      <c r="HY100" s="150"/>
      <c r="HZ100" s="150"/>
      <c r="IA100" s="150"/>
      <c r="IB100" s="150"/>
      <c r="IC100" s="150"/>
      <c r="ID100" s="150"/>
      <c r="IE100" s="150"/>
      <c r="IF100" s="150"/>
      <c r="IG100" s="150"/>
      <c r="IH100" s="150"/>
      <c r="II100" s="150"/>
      <c r="IJ100" s="150"/>
      <c r="IK100" s="150"/>
      <c r="IL100" s="150"/>
      <c r="IM100" s="150"/>
      <c r="IN100" s="150"/>
      <c r="IO100" s="150"/>
      <c r="IP100" s="150"/>
      <c r="IQ100" s="150"/>
      <c r="IR100" s="150"/>
      <c r="IS100" s="150"/>
      <c r="IT100" s="150"/>
      <c r="IU100" s="150"/>
      <c r="IV100" s="150"/>
      <c r="IW100" s="150"/>
      <c r="IX100" s="150"/>
      <c r="IY100" s="150"/>
      <c r="IZ100" s="150"/>
      <c r="JA100" s="150"/>
      <c r="JB100" s="150"/>
      <c r="JC100" s="150"/>
      <c r="JD100" s="150"/>
      <c r="JE100" s="150"/>
      <c r="JF100" s="150"/>
      <c r="JG100" s="150"/>
      <c r="JH100" s="150"/>
      <c r="JI100" s="150"/>
      <c r="JJ100" s="150"/>
      <c r="JK100" s="150"/>
      <c r="JL100" s="150"/>
      <c r="JM100" s="150"/>
      <c r="JN100" s="150"/>
      <c r="JO100" s="150"/>
      <c r="JP100" s="150"/>
      <c r="JQ100" s="150"/>
      <c r="JR100" s="150"/>
      <c r="JS100" s="150"/>
      <c r="JT100" s="150"/>
      <c r="JU100" s="150"/>
      <c r="JV100" s="150"/>
      <c r="JW100" s="150"/>
      <c r="JX100" s="150"/>
      <c r="JY100" s="150"/>
      <c r="JZ100" s="150"/>
      <c r="KA100" s="150"/>
      <c r="KB100" s="150"/>
      <c r="KC100" s="150"/>
      <c r="KD100" s="150"/>
      <c r="KE100" s="150"/>
      <c r="KF100" s="150"/>
      <c r="KG100" s="150"/>
      <c r="KH100" s="150"/>
      <c r="KI100" s="150"/>
      <c r="KJ100" s="150"/>
      <c r="KK100" s="150"/>
      <c r="KL100" s="150"/>
      <c r="KM100" s="150"/>
      <c r="KN100" s="150"/>
      <c r="KO100" s="150"/>
      <c r="KP100" s="150"/>
      <c r="KQ100" s="150"/>
      <c r="KR100" s="150"/>
      <c r="KS100" s="150"/>
      <c r="KT100" s="150"/>
      <c r="KU100" s="150"/>
      <c r="KV100" s="150"/>
      <c r="KW100" s="150"/>
      <c r="KX100" s="150"/>
      <c r="KY100" s="150"/>
      <c r="KZ100" s="150"/>
      <c r="LA100" s="150"/>
      <c r="LB100" s="150"/>
      <c r="LC100" s="150"/>
      <c r="LD100" s="150"/>
      <c r="LE100" s="150"/>
      <c r="LF100" s="150"/>
      <c r="LG100" s="150"/>
      <c r="LH100" s="150"/>
      <c r="LI100" s="150"/>
      <c r="LJ100" s="150"/>
      <c r="LK100" s="150"/>
      <c r="LL100" s="150"/>
      <c r="LM100" s="150"/>
      <c r="LN100" s="150"/>
      <c r="LO100" s="150"/>
      <c r="LP100" s="150"/>
      <c r="LQ100" s="150"/>
      <c r="LR100" s="150"/>
      <c r="LS100" s="150"/>
      <c r="LT100" s="150"/>
      <c r="LU100" s="150"/>
      <c r="LV100" s="150"/>
      <c r="LW100" s="150"/>
      <c r="LX100" s="150"/>
      <c r="LY100" s="150"/>
      <c r="LZ100" s="150"/>
      <c r="MA100" s="150"/>
      <c r="MB100" s="150"/>
      <c r="MC100" s="150"/>
      <c r="MD100" s="150"/>
      <c r="ME100" s="150"/>
      <c r="MF100" s="150"/>
      <c r="MG100" s="150"/>
      <c r="MH100" s="150"/>
      <c r="MI100" s="150"/>
      <c r="MJ100" s="150"/>
      <c r="MK100" s="150"/>
      <c r="ML100" s="150"/>
      <c r="MM100" s="150"/>
      <c r="MN100" s="150"/>
      <c r="MO100" s="150"/>
      <c r="MP100" s="150"/>
      <c r="MQ100" s="150"/>
      <c r="MR100" s="150"/>
      <c r="MS100" s="150"/>
      <c r="MT100" s="150"/>
      <c r="MU100" s="150"/>
      <c r="MV100" s="150"/>
      <c r="MW100" s="150"/>
      <c r="MX100" s="150"/>
      <c r="MY100" s="150"/>
      <c r="MZ100" s="150"/>
      <c r="NA100" s="150"/>
      <c r="NB100" s="150"/>
      <c r="NC100" s="150"/>
      <c r="ND100" s="150"/>
      <c r="NE100" s="150"/>
      <c r="NF100" s="150"/>
      <c r="NG100" s="150"/>
      <c r="NH100" s="150"/>
      <c r="NI100" s="150"/>
      <c r="NJ100" s="150"/>
      <c r="NK100" s="150"/>
      <c r="NL100" s="150"/>
      <c r="NM100" s="150"/>
      <c r="NN100" s="150"/>
      <c r="NO100" s="150"/>
    </row>
    <row r="101" spans="1:379" s="257" customFormat="1" ht="46.8" customHeight="1">
      <c r="A101" s="266" t="s">
        <v>390</v>
      </c>
      <c r="B101" s="266">
        <v>1</v>
      </c>
      <c r="C101" s="267" t="s">
        <v>940</v>
      </c>
      <c r="D101" s="266">
        <v>0</v>
      </c>
      <c r="E101" s="285" t="s">
        <v>278</v>
      </c>
      <c r="F101" s="285" t="s">
        <v>296</v>
      </c>
      <c r="G101" s="268" t="s">
        <v>925</v>
      </c>
      <c r="H101" s="286" t="s">
        <v>1003</v>
      </c>
      <c r="I101" s="287">
        <v>1</v>
      </c>
      <c r="J101" s="288">
        <v>10000</v>
      </c>
      <c r="K101" s="297" t="s">
        <v>14</v>
      </c>
      <c r="L101" s="287">
        <v>1</v>
      </c>
      <c r="M101" s="287" t="s">
        <v>713</v>
      </c>
      <c r="N101" s="286">
        <v>25</v>
      </c>
      <c r="O101" s="270" t="s">
        <v>699</v>
      </c>
      <c r="P101" s="273">
        <f>SUM(I101*J101)</f>
        <v>10000</v>
      </c>
      <c r="Q101" s="291" t="s">
        <v>941</v>
      </c>
      <c r="R101" s="291" t="s">
        <v>942</v>
      </c>
      <c r="S101" s="287" t="s">
        <v>728</v>
      </c>
      <c r="T101" s="287"/>
      <c r="U101" s="287"/>
      <c r="V101" s="292"/>
      <c r="W101" s="287"/>
      <c r="X101" s="293">
        <v>10000</v>
      </c>
      <c r="Y101" s="293"/>
      <c r="Z101" s="293"/>
      <c r="AA101" s="293"/>
      <c r="AB101" s="293"/>
      <c r="AC101" s="293"/>
      <c r="AD101" s="275">
        <f>SUM(X101:AC101)</f>
        <v>10000</v>
      </c>
      <c r="AE101" s="294"/>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c r="CO101" s="150"/>
      <c r="CP101" s="150"/>
      <c r="CQ101" s="150"/>
      <c r="CR101" s="150"/>
      <c r="CS101" s="150"/>
      <c r="CT101" s="150"/>
      <c r="CU101" s="150"/>
      <c r="CV101" s="150"/>
      <c r="CW101" s="150"/>
      <c r="CX101" s="150"/>
      <c r="CY101" s="150"/>
      <c r="CZ101" s="150"/>
      <c r="DA101" s="150"/>
      <c r="DB101" s="150"/>
      <c r="DC101" s="150"/>
      <c r="DD101" s="150"/>
      <c r="DE101" s="150"/>
      <c r="DF101" s="150"/>
      <c r="DG101" s="150"/>
      <c r="DH101" s="150"/>
      <c r="DI101" s="150"/>
      <c r="DJ101" s="150"/>
      <c r="DK101" s="150"/>
      <c r="DL101" s="150"/>
      <c r="DM101" s="150"/>
      <c r="DN101" s="150"/>
      <c r="DO101" s="150"/>
      <c r="DP101" s="150"/>
      <c r="DQ101" s="150"/>
      <c r="DR101" s="150"/>
      <c r="DS101" s="150"/>
      <c r="DT101" s="150"/>
      <c r="DU101" s="150"/>
      <c r="DV101" s="150"/>
      <c r="DW101" s="150"/>
      <c r="DX101" s="150"/>
      <c r="DY101" s="150"/>
      <c r="DZ101" s="150"/>
      <c r="EA101" s="150"/>
      <c r="EB101" s="150"/>
      <c r="EC101" s="150"/>
      <c r="ED101" s="150"/>
      <c r="EE101" s="150"/>
      <c r="EF101" s="150"/>
      <c r="EG101" s="150"/>
      <c r="EH101" s="150"/>
      <c r="EI101" s="150"/>
      <c r="EJ101" s="150"/>
      <c r="EK101" s="150"/>
      <c r="EL101" s="150"/>
      <c r="EM101" s="150"/>
      <c r="EN101" s="150"/>
      <c r="EO101" s="150"/>
      <c r="EP101" s="150"/>
      <c r="EQ101" s="150"/>
      <c r="ER101" s="150"/>
      <c r="ES101" s="150"/>
      <c r="ET101" s="150"/>
      <c r="EU101" s="150"/>
      <c r="EV101" s="150"/>
      <c r="EW101" s="150"/>
      <c r="EX101" s="150"/>
      <c r="EY101" s="150"/>
      <c r="EZ101" s="150"/>
      <c r="FA101" s="150"/>
      <c r="FB101" s="150"/>
      <c r="FC101" s="150"/>
      <c r="FD101" s="150"/>
      <c r="FE101" s="150"/>
      <c r="FF101" s="150"/>
      <c r="FG101" s="150"/>
      <c r="FH101" s="150"/>
      <c r="FI101" s="150"/>
      <c r="FJ101" s="150"/>
      <c r="FK101" s="150"/>
      <c r="FL101" s="150"/>
      <c r="FM101" s="150"/>
      <c r="FN101" s="150"/>
      <c r="FO101" s="150"/>
      <c r="FP101" s="150"/>
      <c r="FQ101" s="150"/>
      <c r="FR101" s="150"/>
      <c r="FS101" s="150"/>
      <c r="FT101" s="150"/>
      <c r="FU101" s="150"/>
      <c r="FV101" s="150"/>
      <c r="FW101" s="150"/>
      <c r="FX101" s="150"/>
      <c r="FY101" s="150"/>
      <c r="FZ101" s="150"/>
      <c r="GA101" s="150"/>
      <c r="GB101" s="150"/>
      <c r="GC101" s="150"/>
      <c r="GD101" s="150"/>
      <c r="GE101" s="150"/>
      <c r="GF101" s="150"/>
      <c r="GG101" s="150"/>
      <c r="GH101" s="150"/>
      <c r="GI101" s="150"/>
      <c r="GJ101" s="150"/>
      <c r="GK101" s="150"/>
      <c r="GL101" s="150"/>
      <c r="GM101" s="150"/>
      <c r="GN101" s="150"/>
      <c r="GO101" s="150"/>
      <c r="GP101" s="150"/>
      <c r="GQ101" s="150"/>
      <c r="GR101" s="150"/>
      <c r="GS101" s="150"/>
      <c r="GT101" s="150"/>
      <c r="GU101" s="150"/>
      <c r="GV101" s="150"/>
      <c r="GW101" s="150"/>
      <c r="GX101" s="150"/>
      <c r="GY101" s="150"/>
      <c r="GZ101" s="150"/>
      <c r="HA101" s="150"/>
      <c r="HB101" s="150"/>
      <c r="HC101" s="150"/>
      <c r="HD101" s="150"/>
      <c r="HE101" s="150"/>
      <c r="HF101" s="150"/>
      <c r="HG101" s="150"/>
      <c r="HH101" s="150"/>
      <c r="HI101" s="150"/>
      <c r="HJ101" s="150"/>
      <c r="HK101" s="150"/>
      <c r="HL101" s="150"/>
      <c r="HM101" s="150"/>
      <c r="HN101" s="150"/>
      <c r="HO101" s="150"/>
      <c r="HP101" s="150"/>
      <c r="HQ101" s="150"/>
      <c r="HR101" s="150"/>
      <c r="HS101" s="150"/>
      <c r="HT101" s="150"/>
      <c r="HU101" s="150"/>
      <c r="HV101" s="150"/>
      <c r="HW101" s="150"/>
      <c r="HX101" s="150"/>
      <c r="HY101" s="150"/>
      <c r="HZ101" s="150"/>
      <c r="IA101" s="150"/>
      <c r="IB101" s="150"/>
      <c r="IC101" s="150"/>
      <c r="ID101" s="150"/>
      <c r="IE101" s="150"/>
      <c r="IF101" s="150"/>
      <c r="IG101" s="150"/>
      <c r="IH101" s="150"/>
      <c r="II101" s="150"/>
      <c r="IJ101" s="150"/>
      <c r="IK101" s="150"/>
      <c r="IL101" s="150"/>
      <c r="IM101" s="150"/>
      <c r="IN101" s="150"/>
      <c r="IO101" s="150"/>
      <c r="IP101" s="150"/>
      <c r="IQ101" s="150"/>
      <c r="IR101" s="150"/>
      <c r="IS101" s="150"/>
      <c r="IT101" s="150"/>
      <c r="IU101" s="150"/>
      <c r="IV101" s="150"/>
      <c r="IW101" s="150"/>
      <c r="IX101" s="150"/>
      <c r="IY101" s="150"/>
      <c r="IZ101" s="150"/>
      <c r="JA101" s="150"/>
      <c r="JB101" s="150"/>
      <c r="JC101" s="150"/>
      <c r="JD101" s="150"/>
      <c r="JE101" s="150"/>
      <c r="JF101" s="150"/>
      <c r="JG101" s="150"/>
      <c r="JH101" s="150"/>
      <c r="JI101" s="150"/>
      <c r="JJ101" s="150"/>
      <c r="JK101" s="150"/>
      <c r="JL101" s="150"/>
      <c r="JM101" s="150"/>
      <c r="JN101" s="150"/>
      <c r="JO101" s="150"/>
      <c r="JP101" s="150"/>
      <c r="JQ101" s="150"/>
      <c r="JR101" s="150"/>
      <c r="JS101" s="150"/>
      <c r="JT101" s="150"/>
      <c r="JU101" s="150"/>
      <c r="JV101" s="150"/>
      <c r="JW101" s="150"/>
      <c r="JX101" s="150"/>
      <c r="JY101" s="150"/>
      <c r="JZ101" s="150"/>
      <c r="KA101" s="150"/>
      <c r="KB101" s="150"/>
      <c r="KC101" s="150"/>
      <c r="KD101" s="150"/>
      <c r="KE101" s="150"/>
      <c r="KF101" s="150"/>
      <c r="KG101" s="150"/>
      <c r="KH101" s="150"/>
      <c r="KI101" s="150"/>
      <c r="KJ101" s="150"/>
      <c r="KK101" s="150"/>
      <c r="KL101" s="150"/>
      <c r="KM101" s="150"/>
      <c r="KN101" s="150"/>
      <c r="KO101" s="150"/>
      <c r="KP101" s="150"/>
      <c r="KQ101" s="150"/>
      <c r="KR101" s="150"/>
      <c r="KS101" s="150"/>
      <c r="KT101" s="150"/>
      <c r="KU101" s="150"/>
      <c r="KV101" s="150"/>
      <c r="KW101" s="150"/>
      <c r="KX101" s="150"/>
      <c r="KY101" s="150"/>
      <c r="KZ101" s="150"/>
      <c r="LA101" s="150"/>
      <c r="LB101" s="150"/>
      <c r="LC101" s="150"/>
      <c r="LD101" s="150"/>
      <c r="LE101" s="150"/>
      <c r="LF101" s="150"/>
      <c r="LG101" s="150"/>
      <c r="LH101" s="150"/>
      <c r="LI101" s="150"/>
      <c r="LJ101" s="150"/>
      <c r="LK101" s="150"/>
      <c r="LL101" s="150"/>
      <c r="LM101" s="150"/>
      <c r="LN101" s="150"/>
      <c r="LO101" s="150"/>
      <c r="LP101" s="150"/>
      <c r="LQ101" s="150"/>
      <c r="LR101" s="150"/>
      <c r="LS101" s="150"/>
      <c r="LT101" s="150"/>
      <c r="LU101" s="150"/>
      <c r="LV101" s="150"/>
      <c r="LW101" s="150"/>
      <c r="LX101" s="150"/>
      <c r="LY101" s="150"/>
      <c r="LZ101" s="150"/>
      <c r="MA101" s="150"/>
      <c r="MB101" s="150"/>
      <c r="MC101" s="150"/>
      <c r="MD101" s="150"/>
      <c r="ME101" s="150"/>
      <c r="MF101" s="150"/>
      <c r="MG101" s="150"/>
      <c r="MH101" s="150"/>
      <c r="MI101" s="150"/>
      <c r="MJ101" s="150"/>
      <c r="MK101" s="150"/>
      <c r="ML101" s="150"/>
      <c r="MM101" s="150"/>
      <c r="MN101" s="150"/>
      <c r="MO101" s="150"/>
      <c r="MP101" s="150"/>
      <c r="MQ101" s="150"/>
      <c r="MR101" s="150"/>
      <c r="MS101" s="150"/>
      <c r="MT101" s="150"/>
      <c r="MU101" s="150"/>
      <c r="MV101" s="150"/>
      <c r="MW101" s="150"/>
      <c r="MX101" s="150"/>
      <c r="MY101" s="150"/>
      <c r="MZ101" s="150"/>
      <c r="NA101" s="150"/>
      <c r="NB101" s="150"/>
      <c r="NC101" s="150"/>
      <c r="ND101" s="150"/>
      <c r="NE101" s="150"/>
      <c r="NF101" s="150"/>
      <c r="NG101" s="150"/>
      <c r="NH101" s="150"/>
      <c r="NI101" s="150"/>
      <c r="NJ101" s="150"/>
      <c r="NK101" s="150"/>
      <c r="NL101" s="150"/>
      <c r="NM101" s="150"/>
      <c r="NN101" s="150"/>
      <c r="NO101" s="150"/>
    </row>
    <row r="102" spans="1:379" s="257" customFormat="1" ht="31.8" customHeight="1">
      <c r="A102" s="266" t="s">
        <v>390</v>
      </c>
      <c r="B102" s="266">
        <v>1</v>
      </c>
      <c r="C102" s="267" t="s">
        <v>940</v>
      </c>
      <c r="D102" s="266">
        <v>0</v>
      </c>
      <c r="E102" s="285" t="s">
        <v>278</v>
      </c>
      <c r="F102" s="285" t="s">
        <v>296</v>
      </c>
      <c r="G102" s="268" t="s">
        <v>299</v>
      </c>
      <c r="H102" s="286" t="s">
        <v>1003</v>
      </c>
      <c r="I102" s="287">
        <v>1</v>
      </c>
      <c r="J102" s="288">
        <v>12000</v>
      </c>
      <c r="K102" s="297" t="s">
        <v>14</v>
      </c>
      <c r="L102" s="287">
        <v>2</v>
      </c>
      <c r="M102" s="287" t="s">
        <v>713</v>
      </c>
      <c r="N102" s="286">
        <v>25</v>
      </c>
      <c r="O102" s="270" t="s">
        <v>700</v>
      </c>
      <c r="P102" s="273">
        <f>SUM(I102*J102)</f>
        <v>12000</v>
      </c>
      <c r="Q102" s="291" t="s">
        <v>943</v>
      </c>
      <c r="R102" s="291" t="s">
        <v>944</v>
      </c>
      <c r="S102" s="287" t="s">
        <v>728</v>
      </c>
      <c r="T102" s="287"/>
      <c r="U102" s="287"/>
      <c r="V102" s="292"/>
      <c r="W102" s="287"/>
      <c r="X102" s="293"/>
      <c r="Y102" s="293">
        <v>12000</v>
      </c>
      <c r="Z102" s="293"/>
      <c r="AA102" s="293"/>
      <c r="AB102" s="293"/>
      <c r="AC102" s="293"/>
      <c r="AD102" s="275">
        <f>SUM(X102:AC102)</f>
        <v>12000</v>
      </c>
      <c r="AE102" s="294"/>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50"/>
      <c r="BB102" s="150"/>
      <c r="BC102" s="150"/>
      <c r="BD102" s="150"/>
      <c r="BE102" s="150"/>
      <c r="BF102" s="150"/>
      <c r="BG102" s="150"/>
      <c r="BH102" s="150"/>
      <c r="BI102" s="150"/>
      <c r="BJ102" s="150"/>
      <c r="BK102" s="150"/>
      <c r="BL102" s="150"/>
      <c r="BM102" s="150"/>
      <c r="BN102" s="150"/>
      <c r="BO102" s="150"/>
      <c r="BP102" s="150"/>
      <c r="BQ102" s="150"/>
      <c r="BR102" s="150"/>
      <c r="BS102" s="150"/>
      <c r="BT102" s="150"/>
      <c r="BU102" s="150"/>
      <c r="BV102" s="150"/>
      <c r="BW102" s="150"/>
      <c r="BX102" s="150"/>
      <c r="BY102" s="150"/>
      <c r="BZ102" s="150"/>
      <c r="CA102" s="150"/>
      <c r="CB102" s="150"/>
      <c r="CC102" s="150"/>
      <c r="CD102" s="150"/>
      <c r="CE102" s="150"/>
      <c r="CF102" s="150"/>
      <c r="CG102" s="150"/>
      <c r="CH102" s="150"/>
      <c r="CI102" s="150"/>
      <c r="CJ102" s="150"/>
      <c r="CK102" s="150"/>
      <c r="CL102" s="150"/>
      <c r="CM102" s="150"/>
      <c r="CN102" s="150"/>
      <c r="CO102" s="150"/>
      <c r="CP102" s="150"/>
      <c r="CQ102" s="150"/>
      <c r="CR102" s="150"/>
      <c r="CS102" s="150"/>
      <c r="CT102" s="150"/>
      <c r="CU102" s="150"/>
      <c r="CV102" s="150"/>
      <c r="CW102" s="150"/>
      <c r="CX102" s="150"/>
      <c r="CY102" s="150"/>
      <c r="CZ102" s="150"/>
      <c r="DA102" s="150"/>
      <c r="DB102" s="150"/>
      <c r="DC102" s="150"/>
      <c r="DD102" s="150"/>
      <c r="DE102" s="150"/>
      <c r="DF102" s="150"/>
      <c r="DG102" s="150"/>
      <c r="DH102" s="150"/>
      <c r="DI102" s="150"/>
      <c r="DJ102" s="150"/>
      <c r="DK102" s="150"/>
      <c r="DL102" s="150"/>
      <c r="DM102" s="150"/>
      <c r="DN102" s="150"/>
      <c r="DO102" s="150"/>
      <c r="DP102" s="150"/>
      <c r="DQ102" s="150"/>
      <c r="DR102" s="150"/>
      <c r="DS102" s="150"/>
      <c r="DT102" s="150"/>
      <c r="DU102" s="150"/>
      <c r="DV102" s="150"/>
      <c r="DW102" s="150"/>
      <c r="DX102" s="150"/>
      <c r="DY102" s="150"/>
      <c r="DZ102" s="150"/>
      <c r="EA102" s="150"/>
      <c r="EB102" s="150"/>
      <c r="EC102" s="150"/>
      <c r="ED102" s="150"/>
      <c r="EE102" s="150"/>
      <c r="EF102" s="150"/>
      <c r="EG102" s="150"/>
      <c r="EH102" s="150"/>
      <c r="EI102" s="150"/>
      <c r="EJ102" s="150"/>
      <c r="EK102" s="150"/>
      <c r="EL102" s="150"/>
      <c r="EM102" s="150"/>
      <c r="EN102" s="150"/>
      <c r="EO102" s="150"/>
      <c r="EP102" s="150"/>
      <c r="EQ102" s="150"/>
      <c r="ER102" s="150"/>
      <c r="ES102" s="150"/>
      <c r="ET102" s="150"/>
      <c r="EU102" s="150"/>
      <c r="EV102" s="150"/>
      <c r="EW102" s="150"/>
      <c r="EX102" s="150"/>
      <c r="EY102" s="150"/>
      <c r="EZ102" s="150"/>
      <c r="FA102" s="150"/>
      <c r="FB102" s="150"/>
      <c r="FC102" s="150"/>
      <c r="FD102" s="150"/>
      <c r="FE102" s="150"/>
      <c r="FF102" s="150"/>
      <c r="FG102" s="150"/>
      <c r="FH102" s="150"/>
      <c r="FI102" s="150"/>
      <c r="FJ102" s="150"/>
      <c r="FK102" s="150"/>
      <c r="FL102" s="150"/>
      <c r="FM102" s="150"/>
      <c r="FN102" s="150"/>
      <c r="FO102" s="150"/>
      <c r="FP102" s="150"/>
      <c r="FQ102" s="150"/>
      <c r="FR102" s="150"/>
      <c r="FS102" s="150"/>
      <c r="FT102" s="150"/>
      <c r="FU102" s="150"/>
      <c r="FV102" s="150"/>
      <c r="FW102" s="150"/>
      <c r="FX102" s="150"/>
      <c r="FY102" s="150"/>
      <c r="FZ102" s="150"/>
      <c r="GA102" s="150"/>
      <c r="GB102" s="150"/>
      <c r="GC102" s="150"/>
      <c r="GD102" s="150"/>
      <c r="GE102" s="150"/>
      <c r="GF102" s="150"/>
      <c r="GG102" s="150"/>
      <c r="GH102" s="150"/>
      <c r="GI102" s="150"/>
      <c r="GJ102" s="150"/>
      <c r="GK102" s="150"/>
      <c r="GL102" s="150"/>
      <c r="GM102" s="150"/>
      <c r="GN102" s="150"/>
      <c r="GO102" s="150"/>
      <c r="GP102" s="150"/>
      <c r="GQ102" s="150"/>
      <c r="GR102" s="150"/>
      <c r="GS102" s="150"/>
      <c r="GT102" s="150"/>
      <c r="GU102" s="150"/>
      <c r="GV102" s="150"/>
      <c r="GW102" s="150"/>
      <c r="GX102" s="150"/>
      <c r="GY102" s="150"/>
      <c r="GZ102" s="150"/>
      <c r="HA102" s="150"/>
      <c r="HB102" s="150"/>
      <c r="HC102" s="150"/>
      <c r="HD102" s="150"/>
      <c r="HE102" s="150"/>
      <c r="HF102" s="150"/>
      <c r="HG102" s="150"/>
      <c r="HH102" s="150"/>
      <c r="HI102" s="150"/>
      <c r="HJ102" s="150"/>
      <c r="HK102" s="150"/>
      <c r="HL102" s="150"/>
      <c r="HM102" s="150"/>
      <c r="HN102" s="150"/>
      <c r="HO102" s="150"/>
      <c r="HP102" s="150"/>
      <c r="HQ102" s="150"/>
      <c r="HR102" s="150"/>
      <c r="HS102" s="150"/>
      <c r="HT102" s="150"/>
      <c r="HU102" s="150"/>
      <c r="HV102" s="150"/>
      <c r="HW102" s="150"/>
      <c r="HX102" s="150"/>
      <c r="HY102" s="150"/>
      <c r="HZ102" s="150"/>
      <c r="IA102" s="150"/>
      <c r="IB102" s="150"/>
      <c r="IC102" s="150"/>
      <c r="ID102" s="150"/>
      <c r="IE102" s="150"/>
      <c r="IF102" s="150"/>
      <c r="IG102" s="150"/>
      <c r="IH102" s="150"/>
      <c r="II102" s="150"/>
      <c r="IJ102" s="150"/>
      <c r="IK102" s="150"/>
      <c r="IL102" s="150"/>
      <c r="IM102" s="150"/>
      <c r="IN102" s="150"/>
      <c r="IO102" s="150"/>
      <c r="IP102" s="150"/>
      <c r="IQ102" s="150"/>
      <c r="IR102" s="150"/>
      <c r="IS102" s="150"/>
      <c r="IT102" s="150"/>
      <c r="IU102" s="150"/>
      <c r="IV102" s="150"/>
      <c r="IW102" s="150"/>
      <c r="IX102" s="150"/>
      <c r="IY102" s="150"/>
      <c r="IZ102" s="150"/>
      <c r="JA102" s="150"/>
      <c r="JB102" s="150"/>
      <c r="JC102" s="150"/>
      <c r="JD102" s="150"/>
      <c r="JE102" s="150"/>
      <c r="JF102" s="150"/>
      <c r="JG102" s="150"/>
      <c r="JH102" s="150"/>
      <c r="JI102" s="150"/>
      <c r="JJ102" s="150"/>
      <c r="JK102" s="150"/>
      <c r="JL102" s="150"/>
      <c r="JM102" s="150"/>
      <c r="JN102" s="150"/>
      <c r="JO102" s="150"/>
      <c r="JP102" s="150"/>
      <c r="JQ102" s="150"/>
      <c r="JR102" s="150"/>
      <c r="JS102" s="150"/>
      <c r="JT102" s="150"/>
      <c r="JU102" s="150"/>
      <c r="JV102" s="150"/>
      <c r="JW102" s="150"/>
      <c r="JX102" s="150"/>
      <c r="JY102" s="150"/>
      <c r="JZ102" s="150"/>
      <c r="KA102" s="150"/>
      <c r="KB102" s="150"/>
      <c r="KC102" s="150"/>
      <c r="KD102" s="150"/>
      <c r="KE102" s="150"/>
      <c r="KF102" s="150"/>
      <c r="KG102" s="150"/>
      <c r="KH102" s="150"/>
      <c r="KI102" s="150"/>
      <c r="KJ102" s="150"/>
      <c r="KK102" s="150"/>
      <c r="KL102" s="150"/>
      <c r="KM102" s="150"/>
      <c r="KN102" s="150"/>
      <c r="KO102" s="150"/>
      <c r="KP102" s="150"/>
      <c r="KQ102" s="150"/>
      <c r="KR102" s="150"/>
      <c r="KS102" s="150"/>
      <c r="KT102" s="150"/>
      <c r="KU102" s="150"/>
      <c r="KV102" s="150"/>
      <c r="KW102" s="150"/>
      <c r="KX102" s="150"/>
      <c r="KY102" s="150"/>
      <c r="KZ102" s="150"/>
      <c r="LA102" s="150"/>
      <c r="LB102" s="150"/>
      <c r="LC102" s="150"/>
      <c r="LD102" s="150"/>
      <c r="LE102" s="150"/>
      <c r="LF102" s="150"/>
      <c r="LG102" s="150"/>
      <c r="LH102" s="150"/>
      <c r="LI102" s="150"/>
      <c r="LJ102" s="150"/>
      <c r="LK102" s="150"/>
      <c r="LL102" s="150"/>
      <c r="LM102" s="150"/>
      <c r="LN102" s="150"/>
      <c r="LO102" s="150"/>
      <c r="LP102" s="150"/>
      <c r="LQ102" s="150"/>
      <c r="LR102" s="150"/>
      <c r="LS102" s="150"/>
      <c r="LT102" s="150"/>
      <c r="LU102" s="150"/>
      <c r="LV102" s="150"/>
      <c r="LW102" s="150"/>
      <c r="LX102" s="150"/>
      <c r="LY102" s="150"/>
      <c r="LZ102" s="150"/>
      <c r="MA102" s="150"/>
      <c r="MB102" s="150"/>
      <c r="MC102" s="150"/>
      <c r="MD102" s="150"/>
      <c r="ME102" s="150"/>
      <c r="MF102" s="150"/>
      <c r="MG102" s="150"/>
      <c r="MH102" s="150"/>
      <c r="MI102" s="150"/>
      <c r="MJ102" s="150"/>
      <c r="MK102" s="150"/>
      <c r="ML102" s="150"/>
      <c r="MM102" s="150"/>
      <c r="MN102" s="150"/>
      <c r="MO102" s="150"/>
      <c r="MP102" s="150"/>
      <c r="MQ102" s="150"/>
      <c r="MR102" s="150"/>
      <c r="MS102" s="150"/>
      <c r="MT102" s="150"/>
      <c r="MU102" s="150"/>
      <c r="MV102" s="150"/>
      <c r="MW102" s="150"/>
      <c r="MX102" s="150"/>
      <c r="MY102" s="150"/>
      <c r="MZ102" s="150"/>
      <c r="NA102" s="150"/>
      <c r="NB102" s="150"/>
      <c r="NC102" s="150"/>
      <c r="ND102" s="150"/>
      <c r="NE102" s="150"/>
      <c r="NF102" s="150"/>
      <c r="NG102" s="150"/>
      <c r="NH102" s="150"/>
      <c r="NI102" s="150"/>
      <c r="NJ102" s="150"/>
      <c r="NK102" s="150"/>
      <c r="NL102" s="150"/>
      <c r="NM102" s="150"/>
      <c r="NN102" s="150"/>
      <c r="NO102" s="150"/>
    </row>
    <row r="103" spans="1:379" s="257" customFormat="1" ht="51" customHeight="1">
      <c r="A103" s="266" t="s">
        <v>390</v>
      </c>
      <c r="B103" s="266">
        <v>1</v>
      </c>
      <c r="C103" s="267" t="s">
        <v>940</v>
      </c>
      <c r="D103" s="266">
        <v>0</v>
      </c>
      <c r="E103" s="285" t="s">
        <v>278</v>
      </c>
      <c r="F103" s="285" t="s">
        <v>296</v>
      </c>
      <c r="G103" s="268" t="s">
        <v>300</v>
      </c>
      <c r="H103" s="286" t="s">
        <v>1003</v>
      </c>
      <c r="I103" s="287">
        <v>1</v>
      </c>
      <c r="J103" s="288">
        <v>5000</v>
      </c>
      <c r="K103" s="297" t="s">
        <v>14</v>
      </c>
      <c r="L103" s="287">
        <v>2</v>
      </c>
      <c r="M103" s="287" t="s">
        <v>713</v>
      </c>
      <c r="N103" s="286">
        <v>25</v>
      </c>
      <c r="O103" s="270" t="s">
        <v>700</v>
      </c>
      <c r="P103" s="273">
        <f>SUM(I103*J103)</f>
        <v>5000</v>
      </c>
      <c r="Q103" s="291" t="s">
        <v>945</v>
      </c>
      <c r="R103" s="291" t="s">
        <v>946</v>
      </c>
      <c r="S103" s="287" t="s">
        <v>728</v>
      </c>
      <c r="T103" s="287"/>
      <c r="U103" s="287"/>
      <c r="V103" s="292"/>
      <c r="W103" s="287"/>
      <c r="X103" s="293"/>
      <c r="Y103" s="293">
        <v>5000</v>
      </c>
      <c r="Z103" s="293"/>
      <c r="AA103" s="293"/>
      <c r="AB103" s="293"/>
      <c r="AC103" s="293"/>
      <c r="AD103" s="275">
        <f>SUM(X103:AC103)</f>
        <v>5000</v>
      </c>
      <c r="AE103" s="294"/>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50"/>
      <c r="BB103" s="150"/>
      <c r="BC103" s="150"/>
      <c r="BD103" s="150"/>
      <c r="BE103" s="150"/>
      <c r="BF103" s="150"/>
      <c r="BG103" s="150"/>
      <c r="BH103" s="150"/>
      <c r="BI103" s="150"/>
      <c r="BJ103" s="150"/>
      <c r="BK103" s="150"/>
      <c r="BL103" s="150"/>
      <c r="BM103" s="150"/>
      <c r="BN103" s="150"/>
      <c r="BO103" s="150"/>
      <c r="BP103" s="150"/>
      <c r="BQ103" s="150"/>
      <c r="BR103" s="150"/>
      <c r="BS103" s="150"/>
      <c r="BT103" s="150"/>
      <c r="BU103" s="150"/>
      <c r="BV103" s="150"/>
      <c r="BW103" s="150"/>
      <c r="BX103" s="150"/>
      <c r="BY103" s="150"/>
      <c r="BZ103" s="150"/>
      <c r="CA103" s="150"/>
      <c r="CB103" s="150"/>
      <c r="CC103" s="150"/>
      <c r="CD103" s="150"/>
      <c r="CE103" s="150"/>
      <c r="CF103" s="150"/>
      <c r="CG103" s="150"/>
      <c r="CH103" s="150"/>
      <c r="CI103" s="150"/>
      <c r="CJ103" s="150"/>
      <c r="CK103" s="150"/>
      <c r="CL103" s="150"/>
      <c r="CM103" s="150"/>
      <c r="CN103" s="150"/>
      <c r="CO103" s="150"/>
      <c r="CP103" s="150"/>
      <c r="CQ103" s="150"/>
      <c r="CR103" s="150"/>
      <c r="CS103" s="150"/>
      <c r="CT103" s="150"/>
      <c r="CU103" s="150"/>
      <c r="CV103" s="150"/>
      <c r="CW103" s="150"/>
      <c r="CX103" s="150"/>
      <c r="CY103" s="150"/>
      <c r="CZ103" s="150"/>
      <c r="DA103" s="150"/>
      <c r="DB103" s="150"/>
      <c r="DC103" s="150"/>
      <c r="DD103" s="150"/>
      <c r="DE103" s="150"/>
      <c r="DF103" s="150"/>
      <c r="DG103" s="150"/>
      <c r="DH103" s="150"/>
      <c r="DI103" s="150"/>
      <c r="DJ103" s="150"/>
      <c r="DK103" s="150"/>
      <c r="DL103" s="150"/>
      <c r="DM103" s="150"/>
      <c r="DN103" s="150"/>
      <c r="DO103" s="150"/>
      <c r="DP103" s="150"/>
      <c r="DQ103" s="150"/>
      <c r="DR103" s="150"/>
      <c r="DS103" s="150"/>
      <c r="DT103" s="150"/>
      <c r="DU103" s="150"/>
      <c r="DV103" s="150"/>
      <c r="DW103" s="150"/>
      <c r="DX103" s="150"/>
      <c r="DY103" s="150"/>
      <c r="DZ103" s="150"/>
      <c r="EA103" s="150"/>
      <c r="EB103" s="150"/>
      <c r="EC103" s="150"/>
      <c r="ED103" s="150"/>
      <c r="EE103" s="150"/>
      <c r="EF103" s="150"/>
      <c r="EG103" s="150"/>
      <c r="EH103" s="150"/>
      <c r="EI103" s="150"/>
      <c r="EJ103" s="150"/>
      <c r="EK103" s="150"/>
      <c r="EL103" s="150"/>
      <c r="EM103" s="150"/>
      <c r="EN103" s="150"/>
      <c r="EO103" s="150"/>
      <c r="EP103" s="150"/>
      <c r="EQ103" s="150"/>
      <c r="ER103" s="150"/>
      <c r="ES103" s="150"/>
      <c r="ET103" s="150"/>
      <c r="EU103" s="150"/>
      <c r="EV103" s="150"/>
      <c r="EW103" s="150"/>
      <c r="EX103" s="150"/>
      <c r="EY103" s="150"/>
      <c r="EZ103" s="150"/>
      <c r="FA103" s="150"/>
      <c r="FB103" s="150"/>
      <c r="FC103" s="150"/>
      <c r="FD103" s="150"/>
      <c r="FE103" s="150"/>
      <c r="FF103" s="150"/>
      <c r="FG103" s="150"/>
      <c r="FH103" s="150"/>
      <c r="FI103" s="150"/>
      <c r="FJ103" s="150"/>
      <c r="FK103" s="150"/>
      <c r="FL103" s="150"/>
      <c r="FM103" s="150"/>
      <c r="FN103" s="150"/>
      <c r="FO103" s="150"/>
      <c r="FP103" s="150"/>
      <c r="FQ103" s="150"/>
      <c r="FR103" s="150"/>
      <c r="FS103" s="150"/>
      <c r="FT103" s="150"/>
      <c r="FU103" s="150"/>
      <c r="FV103" s="150"/>
      <c r="FW103" s="150"/>
      <c r="FX103" s="150"/>
      <c r="FY103" s="150"/>
      <c r="FZ103" s="150"/>
      <c r="GA103" s="150"/>
      <c r="GB103" s="150"/>
      <c r="GC103" s="150"/>
      <c r="GD103" s="150"/>
      <c r="GE103" s="150"/>
      <c r="GF103" s="150"/>
      <c r="GG103" s="150"/>
      <c r="GH103" s="150"/>
      <c r="GI103" s="150"/>
      <c r="GJ103" s="150"/>
      <c r="GK103" s="150"/>
      <c r="GL103" s="150"/>
      <c r="GM103" s="150"/>
      <c r="GN103" s="150"/>
      <c r="GO103" s="150"/>
      <c r="GP103" s="150"/>
      <c r="GQ103" s="150"/>
      <c r="GR103" s="150"/>
      <c r="GS103" s="150"/>
      <c r="GT103" s="150"/>
      <c r="GU103" s="150"/>
      <c r="GV103" s="150"/>
      <c r="GW103" s="150"/>
      <c r="GX103" s="150"/>
      <c r="GY103" s="150"/>
      <c r="GZ103" s="150"/>
      <c r="HA103" s="150"/>
      <c r="HB103" s="150"/>
      <c r="HC103" s="150"/>
      <c r="HD103" s="150"/>
      <c r="HE103" s="150"/>
      <c r="HF103" s="150"/>
      <c r="HG103" s="150"/>
      <c r="HH103" s="150"/>
      <c r="HI103" s="150"/>
      <c r="HJ103" s="150"/>
      <c r="HK103" s="150"/>
      <c r="HL103" s="150"/>
      <c r="HM103" s="150"/>
      <c r="HN103" s="150"/>
      <c r="HO103" s="150"/>
      <c r="HP103" s="150"/>
      <c r="HQ103" s="150"/>
      <c r="HR103" s="150"/>
      <c r="HS103" s="150"/>
      <c r="HT103" s="150"/>
      <c r="HU103" s="150"/>
      <c r="HV103" s="150"/>
      <c r="HW103" s="150"/>
      <c r="HX103" s="150"/>
      <c r="HY103" s="150"/>
      <c r="HZ103" s="150"/>
      <c r="IA103" s="150"/>
      <c r="IB103" s="150"/>
      <c r="IC103" s="150"/>
      <c r="ID103" s="150"/>
      <c r="IE103" s="150"/>
      <c r="IF103" s="150"/>
      <c r="IG103" s="150"/>
      <c r="IH103" s="150"/>
      <c r="II103" s="150"/>
      <c r="IJ103" s="150"/>
      <c r="IK103" s="150"/>
      <c r="IL103" s="150"/>
      <c r="IM103" s="150"/>
      <c r="IN103" s="150"/>
      <c r="IO103" s="150"/>
      <c r="IP103" s="150"/>
      <c r="IQ103" s="150"/>
      <c r="IR103" s="150"/>
      <c r="IS103" s="150"/>
      <c r="IT103" s="150"/>
      <c r="IU103" s="150"/>
      <c r="IV103" s="150"/>
      <c r="IW103" s="150"/>
      <c r="IX103" s="150"/>
      <c r="IY103" s="150"/>
      <c r="IZ103" s="150"/>
      <c r="JA103" s="150"/>
      <c r="JB103" s="150"/>
      <c r="JC103" s="150"/>
      <c r="JD103" s="150"/>
      <c r="JE103" s="150"/>
      <c r="JF103" s="150"/>
      <c r="JG103" s="150"/>
      <c r="JH103" s="150"/>
      <c r="JI103" s="150"/>
      <c r="JJ103" s="150"/>
      <c r="JK103" s="150"/>
      <c r="JL103" s="150"/>
      <c r="JM103" s="150"/>
      <c r="JN103" s="150"/>
      <c r="JO103" s="150"/>
      <c r="JP103" s="150"/>
      <c r="JQ103" s="150"/>
      <c r="JR103" s="150"/>
      <c r="JS103" s="150"/>
      <c r="JT103" s="150"/>
      <c r="JU103" s="150"/>
      <c r="JV103" s="150"/>
      <c r="JW103" s="150"/>
      <c r="JX103" s="150"/>
      <c r="JY103" s="150"/>
      <c r="JZ103" s="150"/>
      <c r="KA103" s="150"/>
      <c r="KB103" s="150"/>
      <c r="KC103" s="150"/>
      <c r="KD103" s="150"/>
      <c r="KE103" s="150"/>
      <c r="KF103" s="150"/>
      <c r="KG103" s="150"/>
      <c r="KH103" s="150"/>
      <c r="KI103" s="150"/>
      <c r="KJ103" s="150"/>
      <c r="KK103" s="150"/>
      <c r="KL103" s="150"/>
      <c r="KM103" s="150"/>
      <c r="KN103" s="150"/>
      <c r="KO103" s="150"/>
      <c r="KP103" s="150"/>
      <c r="KQ103" s="150"/>
      <c r="KR103" s="150"/>
      <c r="KS103" s="150"/>
      <c r="KT103" s="150"/>
      <c r="KU103" s="150"/>
      <c r="KV103" s="150"/>
      <c r="KW103" s="150"/>
      <c r="KX103" s="150"/>
      <c r="KY103" s="150"/>
      <c r="KZ103" s="150"/>
      <c r="LA103" s="150"/>
      <c r="LB103" s="150"/>
      <c r="LC103" s="150"/>
      <c r="LD103" s="150"/>
      <c r="LE103" s="150"/>
      <c r="LF103" s="150"/>
      <c r="LG103" s="150"/>
      <c r="LH103" s="150"/>
      <c r="LI103" s="150"/>
      <c r="LJ103" s="150"/>
      <c r="LK103" s="150"/>
      <c r="LL103" s="150"/>
      <c r="LM103" s="150"/>
      <c r="LN103" s="150"/>
      <c r="LO103" s="150"/>
      <c r="LP103" s="150"/>
      <c r="LQ103" s="150"/>
      <c r="LR103" s="150"/>
      <c r="LS103" s="150"/>
      <c r="LT103" s="150"/>
      <c r="LU103" s="150"/>
      <c r="LV103" s="150"/>
      <c r="LW103" s="150"/>
      <c r="LX103" s="150"/>
      <c r="LY103" s="150"/>
      <c r="LZ103" s="150"/>
      <c r="MA103" s="150"/>
      <c r="MB103" s="150"/>
      <c r="MC103" s="150"/>
      <c r="MD103" s="150"/>
      <c r="ME103" s="150"/>
      <c r="MF103" s="150"/>
      <c r="MG103" s="150"/>
      <c r="MH103" s="150"/>
      <c r="MI103" s="150"/>
      <c r="MJ103" s="150"/>
      <c r="MK103" s="150"/>
      <c r="ML103" s="150"/>
      <c r="MM103" s="150"/>
      <c r="MN103" s="150"/>
      <c r="MO103" s="150"/>
      <c r="MP103" s="150"/>
      <c r="MQ103" s="150"/>
      <c r="MR103" s="150"/>
      <c r="MS103" s="150"/>
      <c r="MT103" s="150"/>
      <c r="MU103" s="150"/>
      <c r="MV103" s="150"/>
      <c r="MW103" s="150"/>
      <c r="MX103" s="150"/>
      <c r="MY103" s="150"/>
      <c r="MZ103" s="150"/>
      <c r="NA103" s="150"/>
      <c r="NB103" s="150"/>
      <c r="NC103" s="150"/>
      <c r="ND103" s="150"/>
      <c r="NE103" s="150"/>
      <c r="NF103" s="150"/>
      <c r="NG103" s="150"/>
      <c r="NH103" s="150"/>
      <c r="NI103" s="150"/>
      <c r="NJ103" s="150"/>
      <c r="NK103" s="150"/>
      <c r="NL103" s="150"/>
      <c r="NM103" s="150"/>
      <c r="NN103" s="150"/>
      <c r="NO103" s="150"/>
    </row>
    <row r="104" spans="1:379" s="257" customFormat="1" ht="48.6" customHeight="1">
      <c r="A104" s="266" t="s">
        <v>390</v>
      </c>
      <c r="B104" s="266">
        <v>1</v>
      </c>
      <c r="C104" s="267" t="s">
        <v>937</v>
      </c>
      <c r="D104" s="266">
        <v>0</v>
      </c>
      <c r="E104" s="285" t="s">
        <v>278</v>
      </c>
      <c r="F104" s="285" t="s">
        <v>914</v>
      </c>
      <c r="G104" s="268" t="s">
        <v>295</v>
      </c>
      <c r="H104" s="286" t="s">
        <v>1003</v>
      </c>
      <c r="I104" s="287">
        <v>1</v>
      </c>
      <c r="J104" s="288">
        <v>5000</v>
      </c>
      <c r="K104" s="297" t="s">
        <v>14</v>
      </c>
      <c r="L104" s="287">
        <v>2</v>
      </c>
      <c r="M104" s="287" t="s">
        <v>713</v>
      </c>
      <c r="N104" s="286">
        <v>25</v>
      </c>
      <c r="O104" s="270" t="s">
        <v>700</v>
      </c>
      <c r="P104" s="273">
        <f>SUM(I104*J104)</f>
        <v>5000</v>
      </c>
      <c r="Q104" s="291" t="s">
        <v>947</v>
      </c>
      <c r="R104" s="291" t="s">
        <v>948</v>
      </c>
      <c r="S104" s="287" t="s">
        <v>728</v>
      </c>
      <c r="T104" s="287"/>
      <c r="U104" s="287"/>
      <c r="V104" s="292"/>
      <c r="W104" s="287"/>
      <c r="X104" s="293"/>
      <c r="Y104" s="293">
        <v>5000</v>
      </c>
      <c r="Z104" s="293"/>
      <c r="AA104" s="293"/>
      <c r="AB104" s="293"/>
      <c r="AC104" s="293"/>
      <c r="AD104" s="275">
        <f>SUM(X104:AC104)</f>
        <v>5000</v>
      </c>
      <c r="AE104" s="294"/>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150"/>
      <c r="BH104" s="150"/>
      <c r="BI104" s="150"/>
      <c r="BJ104" s="150"/>
      <c r="BK104" s="150"/>
      <c r="BL104" s="150"/>
      <c r="BM104" s="150"/>
      <c r="BN104" s="150"/>
      <c r="BO104" s="150"/>
      <c r="BP104" s="150"/>
      <c r="BQ104" s="150"/>
      <c r="BR104" s="150"/>
      <c r="BS104" s="150"/>
      <c r="BT104" s="150"/>
      <c r="BU104" s="150"/>
      <c r="BV104" s="150"/>
      <c r="BW104" s="150"/>
      <c r="BX104" s="150"/>
      <c r="BY104" s="150"/>
      <c r="BZ104" s="150"/>
      <c r="CA104" s="150"/>
      <c r="CB104" s="150"/>
      <c r="CC104" s="150"/>
      <c r="CD104" s="150"/>
      <c r="CE104" s="150"/>
      <c r="CF104" s="150"/>
      <c r="CG104" s="150"/>
      <c r="CH104" s="150"/>
      <c r="CI104" s="150"/>
      <c r="CJ104" s="150"/>
      <c r="CK104" s="150"/>
      <c r="CL104" s="150"/>
      <c r="CM104" s="150"/>
      <c r="CN104" s="150"/>
      <c r="CO104" s="150"/>
      <c r="CP104" s="150"/>
      <c r="CQ104" s="150"/>
      <c r="CR104" s="150"/>
      <c r="CS104" s="150"/>
      <c r="CT104" s="150"/>
      <c r="CU104" s="150"/>
      <c r="CV104" s="150"/>
      <c r="CW104" s="150"/>
      <c r="CX104" s="150"/>
      <c r="CY104" s="150"/>
      <c r="CZ104" s="150"/>
      <c r="DA104" s="150"/>
      <c r="DB104" s="150"/>
      <c r="DC104" s="150"/>
      <c r="DD104" s="150"/>
      <c r="DE104" s="150"/>
      <c r="DF104" s="150"/>
      <c r="DG104" s="150"/>
      <c r="DH104" s="150"/>
      <c r="DI104" s="150"/>
      <c r="DJ104" s="150"/>
      <c r="DK104" s="150"/>
      <c r="DL104" s="150"/>
      <c r="DM104" s="150"/>
      <c r="DN104" s="150"/>
      <c r="DO104" s="150"/>
      <c r="DP104" s="150"/>
      <c r="DQ104" s="150"/>
      <c r="DR104" s="150"/>
      <c r="DS104" s="150"/>
      <c r="DT104" s="150"/>
      <c r="DU104" s="150"/>
      <c r="DV104" s="150"/>
      <c r="DW104" s="150"/>
      <c r="DX104" s="150"/>
      <c r="DY104" s="150"/>
      <c r="DZ104" s="150"/>
      <c r="EA104" s="150"/>
      <c r="EB104" s="150"/>
      <c r="EC104" s="150"/>
      <c r="ED104" s="150"/>
      <c r="EE104" s="150"/>
      <c r="EF104" s="150"/>
      <c r="EG104" s="150"/>
      <c r="EH104" s="150"/>
      <c r="EI104" s="150"/>
      <c r="EJ104" s="150"/>
      <c r="EK104" s="150"/>
      <c r="EL104" s="150"/>
      <c r="EM104" s="150"/>
      <c r="EN104" s="150"/>
      <c r="EO104" s="150"/>
      <c r="EP104" s="150"/>
      <c r="EQ104" s="150"/>
      <c r="ER104" s="150"/>
      <c r="ES104" s="150"/>
      <c r="ET104" s="150"/>
      <c r="EU104" s="150"/>
      <c r="EV104" s="150"/>
      <c r="EW104" s="150"/>
      <c r="EX104" s="150"/>
      <c r="EY104" s="150"/>
      <c r="EZ104" s="150"/>
      <c r="FA104" s="150"/>
      <c r="FB104" s="150"/>
      <c r="FC104" s="150"/>
      <c r="FD104" s="150"/>
      <c r="FE104" s="150"/>
      <c r="FF104" s="150"/>
      <c r="FG104" s="150"/>
      <c r="FH104" s="150"/>
      <c r="FI104" s="150"/>
      <c r="FJ104" s="150"/>
      <c r="FK104" s="150"/>
      <c r="FL104" s="150"/>
      <c r="FM104" s="150"/>
      <c r="FN104" s="150"/>
      <c r="FO104" s="150"/>
      <c r="FP104" s="150"/>
      <c r="FQ104" s="150"/>
      <c r="FR104" s="150"/>
      <c r="FS104" s="150"/>
      <c r="FT104" s="150"/>
      <c r="FU104" s="150"/>
      <c r="FV104" s="150"/>
      <c r="FW104" s="150"/>
      <c r="FX104" s="150"/>
      <c r="FY104" s="150"/>
      <c r="FZ104" s="150"/>
      <c r="GA104" s="150"/>
      <c r="GB104" s="150"/>
      <c r="GC104" s="150"/>
      <c r="GD104" s="150"/>
      <c r="GE104" s="150"/>
      <c r="GF104" s="150"/>
      <c r="GG104" s="150"/>
      <c r="GH104" s="150"/>
      <c r="GI104" s="150"/>
      <c r="GJ104" s="150"/>
      <c r="GK104" s="150"/>
      <c r="GL104" s="150"/>
      <c r="GM104" s="150"/>
      <c r="GN104" s="150"/>
      <c r="GO104" s="150"/>
      <c r="GP104" s="150"/>
      <c r="GQ104" s="150"/>
      <c r="GR104" s="150"/>
      <c r="GS104" s="150"/>
      <c r="GT104" s="150"/>
      <c r="GU104" s="150"/>
      <c r="GV104" s="150"/>
      <c r="GW104" s="150"/>
      <c r="GX104" s="150"/>
      <c r="GY104" s="150"/>
      <c r="GZ104" s="150"/>
      <c r="HA104" s="150"/>
      <c r="HB104" s="150"/>
      <c r="HC104" s="150"/>
      <c r="HD104" s="150"/>
      <c r="HE104" s="150"/>
      <c r="HF104" s="150"/>
      <c r="HG104" s="150"/>
      <c r="HH104" s="150"/>
      <c r="HI104" s="150"/>
      <c r="HJ104" s="150"/>
      <c r="HK104" s="150"/>
      <c r="HL104" s="150"/>
      <c r="HM104" s="150"/>
      <c r="HN104" s="150"/>
      <c r="HO104" s="150"/>
      <c r="HP104" s="150"/>
      <c r="HQ104" s="150"/>
      <c r="HR104" s="150"/>
      <c r="HS104" s="150"/>
      <c r="HT104" s="150"/>
      <c r="HU104" s="150"/>
      <c r="HV104" s="150"/>
      <c r="HW104" s="150"/>
      <c r="HX104" s="150"/>
      <c r="HY104" s="150"/>
      <c r="HZ104" s="150"/>
      <c r="IA104" s="150"/>
      <c r="IB104" s="150"/>
      <c r="IC104" s="150"/>
      <c r="ID104" s="150"/>
      <c r="IE104" s="150"/>
      <c r="IF104" s="150"/>
      <c r="IG104" s="150"/>
      <c r="IH104" s="150"/>
      <c r="II104" s="150"/>
      <c r="IJ104" s="150"/>
      <c r="IK104" s="150"/>
      <c r="IL104" s="150"/>
      <c r="IM104" s="150"/>
      <c r="IN104" s="150"/>
      <c r="IO104" s="150"/>
      <c r="IP104" s="150"/>
      <c r="IQ104" s="150"/>
      <c r="IR104" s="150"/>
      <c r="IS104" s="150"/>
      <c r="IT104" s="150"/>
      <c r="IU104" s="150"/>
      <c r="IV104" s="150"/>
      <c r="IW104" s="150"/>
      <c r="IX104" s="150"/>
      <c r="IY104" s="150"/>
      <c r="IZ104" s="150"/>
      <c r="JA104" s="150"/>
      <c r="JB104" s="150"/>
      <c r="JC104" s="150"/>
      <c r="JD104" s="150"/>
      <c r="JE104" s="150"/>
      <c r="JF104" s="150"/>
      <c r="JG104" s="150"/>
      <c r="JH104" s="150"/>
      <c r="JI104" s="150"/>
      <c r="JJ104" s="150"/>
      <c r="JK104" s="150"/>
      <c r="JL104" s="150"/>
      <c r="JM104" s="150"/>
      <c r="JN104" s="150"/>
      <c r="JO104" s="150"/>
      <c r="JP104" s="150"/>
      <c r="JQ104" s="150"/>
      <c r="JR104" s="150"/>
      <c r="JS104" s="150"/>
      <c r="JT104" s="150"/>
      <c r="JU104" s="150"/>
      <c r="JV104" s="150"/>
      <c r="JW104" s="150"/>
      <c r="JX104" s="150"/>
      <c r="JY104" s="150"/>
      <c r="JZ104" s="150"/>
      <c r="KA104" s="150"/>
      <c r="KB104" s="150"/>
      <c r="KC104" s="150"/>
      <c r="KD104" s="150"/>
      <c r="KE104" s="150"/>
      <c r="KF104" s="150"/>
      <c r="KG104" s="150"/>
      <c r="KH104" s="150"/>
      <c r="KI104" s="150"/>
      <c r="KJ104" s="150"/>
      <c r="KK104" s="150"/>
      <c r="KL104" s="150"/>
      <c r="KM104" s="150"/>
      <c r="KN104" s="150"/>
      <c r="KO104" s="150"/>
      <c r="KP104" s="150"/>
      <c r="KQ104" s="150"/>
      <c r="KR104" s="150"/>
      <c r="KS104" s="150"/>
      <c r="KT104" s="150"/>
      <c r="KU104" s="150"/>
      <c r="KV104" s="150"/>
      <c r="KW104" s="150"/>
      <c r="KX104" s="150"/>
      <c r="KY104" s="150"/>
      <c r="KZ104" s="150"/>
      <c r="LA104" s="150"/>
      <c r="LB104" s="150"/>
      <c r="LC104" s="150"/>
      <c r="LD104" s="150"/>
      <c r="LE104" s="150"/>
      <c r="LF104" s="150"/>
      <c r="LG104" s="150"/>
      <c r="LH104" s="150"/>
      <c r="LI104" s="150"/>
      <c r="LJ104" s="150"/>
      <c r="LK104" s="150"/>
      <c r="LL104" s="150"/>
      <c r="LM104" s="150"/>
      <c r="LN104" s="150"/>
      <c r="LO104" s="150"/>
      <c r="LP104" s="150"/>
      <c r="LQ104" s="150"/>
      <c r="LR104" s="150"/>
      <c r="LS104" s="150"/>
      <c r="LT104" s="150"/>
      <c r="LU104" s="150"/>
      <c r="LV104" s="150"/>
      <c r="LW104" s="150"/>
      <c r="LX104" s="150"/>
      <c r="LY104" s="150"/>
      <c r="LZ104" s="150"/>
      <c r="MA104" s="150"/>
      <c r="MB104" s="150"/>
      <c r="MC104" s="150"/>
      <c r="MD104" s="150"/>
      <c r="ME104" s="150"/>
      <c r="MF104" s="150"/>
      <c r="MG104" s="150"/>
      <c r="MH104" s="150"/>
      <c r="MI104" s="150"/>
      <c r="MJ104" s="150"/>
      <c r="MK104" s="150"/>
      <c r="ML104" s="150"/>
      <c r="MM104" s="150"/>
      <c r="MN104" s="150"/>
      <c r="MO104" s="150"/>
      <c r="MP104" s="150"/>
      <c r="MQ104" s="150"/>
      <c r="MR104" s="150"/>
      <c r="MS104" s="150"/>
      <c r="MT104" s="150"/>
      <c r="MU104" s="150"/>
      <c r="MV104" s="150"/>
      <c r="MW104" s="150"/>
      <c r="MX104" s="150"/>
      <c r="MY104" s="150"/>
      <c r="MZ104" s="150"/>
      <c r="NA104" s="150"/>
      <c r="NB104" s="150"/>
      <c r="NC104" s="150"/>
      <c r="ND104" s="150"/>
      <c r="NE104" s="150"/>
      <c r="NF104" s="150"/>
      <c r="NG104" s="150"/>
      <c r="NH104" s="150"/>
      <c r="NI104" s="150"/>
      <c r="NJ104" s="150"/>
      <c r="NK104" s="150"/>
      <c r="NL104" s="150"/>
      <c r="NM104" s="150"/>
      <c r="NN104" s="150"/>
      <c r="NO104" s="150"/>
    </row>
    <row r="105" spans="1:379" s="257" customFormat="1" ht="31.8" customHeight="1">
      <c r="A105" s="266" t="s">
        <v>390</v>
      </c>
      <c r="B105" s="266">
        <v>1</v>
      </c>
      <c r="C105" s="267" t="s">
        <v>937</v>
      </c>
      <c r="D105" s="266">
        <v>0</v>
      </c>
      <c r="E105" s="285" t="s">
        <v>278</v>
      </c>
      <c r="F105" s="285" t="s">
        <v>914</v>
      </c>
      <c r="G105" s="268" t="s">
        <v>949</v>
      </c>
      <c r="H105" s="286" t="s">
        <v>1003</v>
      </c>
      <c r="I105" s="287">
        <v>1</v>
      </c>
      <c r="J105" s="288">
        <v>10000</v>
      </c>
      <c r="K105" s="297" t="s">
        <v>14</v>
      </c>
      <c r="L105" s="287">
        <v>2</v>
      </c>
      <c r="M105" s="287" t="s">
        <v>713</v>
      </c>
      <c r="N105" s="286">
        <v>25</v>
      </c>
      <c r="O105" s="270" t="s">
        <v>700</v>
      </c>
      <c r="P105" s="273">
        <f>SUM(I105*J105)</f>
        <v>10000</v>
      </c>
      <c r="Q105" s="291" t="s">
        <v>950</v>
      </c>
      <c r="R105" s="291" t="s">
        <v>951</v>
      </c>
      <c r="S105" s="287" t="s">
        <v>728</v>
      </c>
      <c r="T105" s="287"/>
      <c r="U105" s="287"/>
      <c r="V105" s="292"/>
      <c r="W105" s="287"/>
      <c r="X105" s="293"/>
      <c r="Y105" s="293">
        <v>10000</v>
      </c>
      <c r="Z105" s="293"/>
      <c r="AA105" s="293"/>
      <c r="AB105" s="293"/>
      <c r="AC105" s="293"/>
      <c r="AD105" s="275">
        <f>SUM(X105:AC105)</f>
        <v>10000</v>
      </c>
      <c r="AE105" s="294"/>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0"/>
      <c r="BR105" s="150"/>
      <c r="BS105" s="150"/>
      <c r="BT105" s="150"/>
      <c r="BU105" s="150"/>
      <c r="BV105" s="150"/>
      <c r="BW105" s="150"/>
      <c r="BX105" s="150"/>
      <c r="BY105" s="150"/>
      <c r="BZ105" s="150"/>
      <c r="CA105" s="150"/>
      <c r="CB105" s="150"/>
      <c r="CC105" s="150"/>
      <c r="CD105" s="150"/>
      <c r="CE105" s="150"/>
      <c r="CF105" s="150"/>
      <c r="CG105" s="150"/>
      <c r="CH105" s="150"/>
      <c r="CI105" s="150"/>
      <c r="CJ105" s="150"/>
      <c r="CK105" s="150"/>
      <c r="CL105" s="150"/>
      <c r="CM105" s="150"/>
      <c r="CN105" s="150"/>
      <c r="CO105" s="150"/>
      <c r="CP105" s="150"/>
      <c r="CQ105" s="150"/>
      <c r="CR105" s="150"/>
      <c r="CS105" s="150"/>
      <c r="CT105" s="150"/>
      <c r="CU105" s="150"/>
      <c r="CV105" s="150"/>
      <c r="CW105" s="150"/>
      <c r="CX105" s="150"/>
      <c r="CY105" s="150"/>
      <c r="CZ105" s="150"/>
      <c r="DA105" s="150"/>
      <c r="DB105" s="150"/>
      <c r="DC105" s="150"/>
      <c r="DD105" s="150"/>
      <c r="DE105" s="150"/>
      <c r="DF105" s="150"/>
      <c r="DG105" s="150"/>
      <c r="DH105" s="150"/>
      <c r="DI105" s="150"/>
      <c r="DJ105" s="150"/>
      <c r="DK105" s="150"/>
      <c r="DL105" s="150"/>
      <c r="DM105" s="150"/>
      <c r="DN105" s="150"/>
      <c r="DO105" s="150"/>
      <c r="DP105" s="150"/>
      <c r="DQ105" s="150"/>
      <c r="DR105" s="150"/>
      <c r="DS105" s="150"/>
      <c r="DT105" s="150"/>
      <c r="DU105" s="150"/>
      <c r="DV105" s="150"/>
      <c r="DW105" s="150"/>
      <c r="DX105" s="150"/>
      <c r="DY105" s="150"/>
      <c r="DZ105" s="150"/>
      <c r="EA105" s="150"/>
      <c r="EB105" s="150"/>
      <c r="EC105" s="150"/>
      <c r="ED105" s="150"/>
      <c r="EE105" s="150"/>
      <c r="EF105" s="150"/>
      <c r="EG105" s="150"/>
      <c r="EH105" s="150"/>
      <c r="EI105" s="150"/>
      <c r="EJ105" s="150"/>
      <c r="EK105" s="150"/>
      <c r="EL105" s="150"/>
      <c r="EM105" s="150"/>
      <c r="EN105" s="150"/>
      <c r="EO105" s="150"/>
      <c r="EP105" s="150"/>
      <c r="EQ105" s="150"/>
      <c r="ER105" s="150"/>
      <c r="ES105" s="150"/>
      <c r="ET105" s="150"/>
      <c r="EU105" s="150"/>
      <c r="EV105" s="150"/>
      <c r="EW105" s="150"/>
      <c r="EX105" s="150"/>
      <c r="EY105" s="150"/>
      <c r="EZ105" s="150"/>
      <c r="FA105" s="150"/>
      <c r="FB105" s="150"/>
      <c r="FC105" s="150"/>
      <c r="FD105" s="150"/>
      <c r="FE105" s="150"/>
      <c r="FF105" s="150"/>
      <c r="FG105" s="150"/>
      <c r="FH105" s="150"/>
      <c r="FI105" s="150"/>
      <c r="FJ105" s="150"/>
      <c r="FK105" s="150"/>
      <c r="FL105" s="150"/>
      <c r="FM105" s="150"/>
      <c r="FN105" s="150"/>
      <c r="FO105" s="150"/>
      <c r="FP105" s="150"/>
      <c r="FQ105" s="150"/>
      <c r="FR105" s="150"/>
      <c r="FS105" s="150"/>
      <c r="FT105" s="150"/>
      <c r="FU105" s="150"/>
      <c r="FV105" s="150"/>
      <c r="FW105" s="150"/>
      <c r="FX105" s="150"/>
      <c r="FY105" s="150"/>
      <c r="FZ105" s="150"/>
      <c r="GA105" s="150"/>
      <c r="GB105" s="150"/>
      <c r="GC105" s="150"/>
      <c r="GD105" s="150"/>
      <c r="GE105" s="150"/>
      <c r="GF105" s="150"/>
      <c r="GG105" s="150"/>
      <c r="GH105" s="150"/>
      <c r="GI105" s="150"/>
      <c r="GJ105" s="150"/>
      <c r="GK105" s="150"/>
      <c r="GL105" s="150"/>
      <c r="GM105" s="150"/>
      <c r="GN105" s="150"/>
      <c r="GO105" s="150"/>
      <c r="GP105" s="150"/>
      <c r="GQ105" s="150"/>
      <c r="GR105" s="150"/>
      <c r="GS105" s="150"/>
      <c r="GT105" s="150"/>
      <c r="GU105" s="150"/>
      <c r="GV105" s="150"/>
      <c r="GW105" s="150"/>
      <c r="GX105" s="150"/>
      <c r="GY105" s="150"/>
      <c r="GZ105" s="150"/>
      <c r="HA105" s="150"/>
      <c r="HB105" s="150"/>
      <c r="HC105" s="150"/>
      <c r="HD105" s="150"/>
      <c r="HE105" s="150"/>
      <c r="HF105" s="150"/>
      <c r="HG105" s="150"/>
      <c r="HH105" s="150"/>
      <c r="HI105" s="150"/>
      <c r="HJ105" s="150"/>
      <c r="HK105" s="150"/>
      <c r="HL105" s="150"/>
      <c r="HM105" s="150"/>
      <c r="HN105" s="150"/>
      <c r="HO105" s="150"/>
      <c r="HP105" s="150"/>
      <c r="HQ105" s="150"/>
      <c r="HR105" s="150"/>
      <c r="HS105" s="150"/>
      <c r="HT105" s="150"/>
      <c r="HU105" s="150"/>
      <c r="HV105" s="150"/>
      <c r="HW105" s="150"/>
      <c r="HX105" s="150"/>
      <c r="HY105" s="150"/>
      <c r="HZ105" s="150"/>
      <c r="IA105" s="150"/>
      <c r="IB105" s="150"/>
      <c r="IC105" s="150"/>
      <c r="ID105" s="150"/>
      <c r="IE105" s="150"/>
      <c r="IF105" s="150"/>
      <c r="IG105" s="150"/>
      <c r="IH105" s="150"/>
      <c r="II105" s="150"/>
      <c r="IJ105" s="150"/>
      <c r="IK105" s="150"/>
      <c r="IL105" s="150"/>
      <c r="IM105" s="150"/>
      <c r="IN105" s="150"/>
      <c r="IO105" s="150"/>
      <c r="IP105" s="150"/>
      <c r="IQ105" s="150"/>
      <c r="IR105" s="150"/>
      <c r="IS105" s="150"/>
      <c r="IT105" s="150"/>
      <c r="IU105" s="150"/>
      <c r="IV105" s="150"/>
      <c r="IW105" s="150"/>
      <c r="IX105" s="150"/>
      <c r="IY105" s="150"/>
      <c r="IZ105" s="150"/>
      <c r="JA105" s="150"/>
      <c r="JB105" s="150"/>
      <c r="JC105" s="150"/>
      <c r="JD105" s="150"/>
      <c r="JE105" s="150"/>
      <c r="JF105" s="150"/>
      <c r="JG105" s="150"/>
      <c r="JH105" s="150"/>
      <c r="JI105" s="150"/>
      <c r="JJ105" s="150"/>
      <c r="JK105" s="150"/>
      <c r="JL105" s="150"/>
      <c r="JM105" s="150"/>
      <c r="JN105" s="150"/>
      <c r="JO105" s="150"/>
      <c r="JP105" s="150"/>
      <c r="JQ105" s="150"/>
      <c r="JR105" s="150"/>
      <c r="JS105" s="150"/>
      <c r="JT105" s="150"/>
      <c r="JU105" s="150"/>
      <c r="JV105" s="150"/>
      <c r="JW105" s="150"/>
      <c r="JX105" s="150"/>
      <c r="JY105" s="150"/>
      <c r="JZ105" s="150"/>
      <c r="KA105" s="150"/>
      <c r="KB105" s="150"/>
      <c r="KC105" s="150"/>
      <c r="KD105" s="150"/>
      <c r="KE105" s="150"/>
      <c r="KF105" s="150"/>
      <c r="KG105" s="150"/>
      <c r="KH105" s="150"/>
      <c r="KI105" s="150"/>
      <c r="KJ105" s="150"/>
      <c r="KK105" s="150"/>
      <c r="KL105" s="150"/>
      <c r="KM105" s="150"/>
      <c r="KN105" s="150"/>
      <c r="KO105" s="150"/>
      <c r="KP105" s="150"/>
      <c r="KQ105" s="150"/>
      <c r="KR105" s="150"/>
      <c r="KS105" s="150"/>
      <c r="KT105" s="150"/>
      <c r="KU105" s="150"/>
      <c r="KV105" s="150"/>
      <c r="KW105" s="150"/>
      <c r="KX105" s="150"/>
      <c r="KY105" s="150"/>
      <c r="KZ105" s="150"/>
      <c r="LA105" s="150"/>
      <c r="LB105" s="150"/>
      <c r="LC105" s="150"/>
      <c r="LD105" s="150"/>
      <c r="LE105" s="150"/>
      <c r="LF105" s="150"/>
      <c r="LG105" s="150"/>
      <c r="LH105" s="150"/>
      <c r="LI105" s="150"/>
      <c r="LJ105" s="150"/>
      <c r="LK105" s="150"/>
      <c r="LL105" s="150"/>
      <c r="LM105" s="150"/>
      <c r="LN105" s="150"/>
      <c r="LO105" s="150"/>
      <c r="LP105" s="150"/>
      <c r="LQ105" s="150"/>
      <c r="LR105" s="150"/>
      <c r="LS105" s="150"/>
      <c r="LT105" s="150"/>
      <c r="LU105" s="150"/>
      <c r="LV105" s="150"/>
      <c r="LW105" s="150"/>
      <c r="LX105" s="150"/>
      <c r="LY105" s="150"/>
      <c r="LZ105" s="150"/>
      <c r="MA105" s="150"/>
      <c r="MB105" s="150"/>
      <c r="MC105" s="150"/>
      <c r="MD105" s="150"/>
      <c r="ME105" s="150"/>
      <c r="MF105" s="150"/>
      <c r="MG105" s="150"/>
      <c r="MH105" s="150"/>
      <c r="MI105" s="150"/>
      <c r="MJ105" s="150"/>
      <c r="MK105" s="150"/>
      <c r="ML105" s="150"/>
      <c r="MM105" s="150"/>
      <c r="MN105" s="150"/>
      <c r="MO105" s="150"/>
      <c r="MP105" s="150"/>
      <c r="MQ105" s="150"/>
      <c r="MR105" s="150"/>
      <c r="MS105" s="150"/>
      <c r="MT105" s="150"/>
      <c r="MU105" s="150"/>
      <c r="MV105" s="150"/>
      <c r="MW105" s="150"/>
      <c r="MX105" s="150"/>
      <c r="MY105" s="150"/>
      <c r="MZ105" s="150"/>
      <c r="NA105" s="150"/>
      <c r="NB105" s="150"/>
      <c r="NC105" s="150"/>
      <c r="ND105" s="150"/>
      <c r="NE105" s="150"/>
      <c r="NF105" s="150"/>
      <c r="NG105" s="150"/>
      <c r="NH105" s="150"/>
      <c r="NI105" s="150"/>
      <c r="NJ105" s="150"/>
      <c r="NK105" s="150"/>
      <c r="NL105" s="150"/>
      <c r="NM105" s="150"/>
      <c r="NN105" s="150"/>
      <c r="NO105" s="150"/>
    </row>
    <row r="106" spans="1:379" s="257" customFormat="1" ht="31.8" customHeight="1">
      <c r="A106" s="266" t="s">
        <v>390</v>
      </c>
      <c r="B106" s="266">
        <v>1</v>
      </c>
      <c r="C106" s="267" t="s">
        <v>952</v>
      </c>
      <c r="D106" s="266">
        <v>0</v>
      </c>
      <c r="E106" s="285" t="s">
        <v>175</v>
      </c>
      <c r="F106" s="268" t="s">
        <v>176</v>
      </c>
      <c r="G106" s="268" t="s">
        <v>953</v>
      </c>
      <c r="H106" s="286" t="s">
        <v>1003</v>
      </c>
      <c r="I106" s="287">
        <v>3</v>
      </c>
      <c r="J106" s="288">
        <v>1000</v>
      </c>
      <c r="K106" s="297" t="s">
        <v>14</v>
      </c>
      <c r="L106" s="287">
        <v>2</v>
      </c>
      <c r="M106" s="287" t="s">
        <v>713</v>
      </c>
      <c r="N106" s="286">
        <v>20</v>
      </c>
      <c r="O106" s="270" t="s">
        <v>700</v>
      </c>
      <c r="P106" s="273">
        <f>SUM(I106*J106)</f>
        <v>3000</v>
      </c>
      <c r="Q106" s="291" t="s">
        <v>954</v>
      </c>
      <c r="R106" s="291" t="s">
        <v>955</v>
      </c>
      <c r="S106" s="287" t="s">
        <v>728</v>
      </c>
      <c r="T106" s="287"/>
      <c r="U106" s="287"/>
      <c r="V106" s="292"/>
      <c r="W106" s="287"/>
      <c r="X106" s="293"/>
      <c r="Y106" s="293">
        <v>3000</v>
      </c>
      <c r="Z106" s="293"/>
      <c r="AA106" s="293"/>
      <c r="AB106" s="293"/>
      <c r="AC106" s="293"/>
      <c r="AD106" s="275">
        <f>SUM(X106:AC106)</f>
        <v>3000</v>
      </c>
      <c r="AE106" s="294"/>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150"/>
      <c r="CA106" s="150"/>
      <c r="CB106" s="150"/>
      <c r="CC106" s="150"/>
      <c r="CD106" s="150"/>
      <c r="CE106" s="150"/>
      <c r="CF106" s="150"/>
      <c r="CG106" s="150"/>
      <c r="CH106" s="150"/>
      <c r="CI106" s="150"/>
      <c r="CJ106" s="150"/>
      <c r="CK106" s="150"/>
      <c r="CL106" s="150"/>
      <c r="CM106" s="150"/>
      <c r="CN106" s="150"/>
      <c r="CO106" s="150"/>
      <c r="CP106" s="150"/>
      <c r="CQ106" s="150"/>
      <c r="CR106" s="150"/>
      <c r="CS106" s="150"/>
      <c r="CT106" s="150"/>
      <c r="CU106" s="150"/>
      <c r="CV106" s="150"/>
      <c r="CW106" s="150"/>
      <c r="CX106" s="150"/>
      <c r="CY106" s="150"/>
      <c r="CZ106" s="150"/>
      <c r="DA106" s="150"/>
      <c r="DB106" s="150"/>
      <c r="DC106" s="150"/>
      <c r="DD106" s="150"/>
      <c r="DE106" s="150"/>
      <c r="DF106" s="150"/>
      <c r="DG106" s="150"/>
      <c r="DH106" s="150"/>
      <c r="DI106" s="150"/>
      <c r="DJ106" s="150"/>
      <c r="DK106" s="150"/>
      <c r="DL106" s="150"/>
      <c r="DM106" s="150"/>
      <c r="DN106" s="150"/>
      <c r="DO106" s="150"/>
      <c r="DP106" s="150"/>
      <c r="DQ106" s="150"/>
      <c r="DR106" s="150"/>
      <c r="DS106" s="150"/>
      <c r="DT106" s="150"/>
      <c r="DU106" s="150"/>
      <c r="DV106" s="150"/>
      <c r="DW106" s="150"/>
      <c r="DX106" s="150"/>
      <c r="DY106" s="150"/>
      <c r="DZ106" s="150"/>
      <c r="EA106" s="150"/>
      <c r="EB106" s="150"/>
      <c r="EC106" s="150"/>
      <c r="ED106" s="150"/>
      <c r="EE106" s="150"/>
      <c r="EF106" s="150"/>
      <c r="EG106" s="150"/>
      <c r="EH106" s="150"/>
      <c r="EI106" s="150"/>
      <c r="EJ106" s="150"/>
      <c r="EK106" s="150"/>
      <c r="EL106" s="150"/>
      <c r="EM106" s="150"/>
      <c r="EN106" s="150"/>
      <c r="EO106" s="150"/>
      <c r="EP106" s="150"/>
      <c r="EQ106" s="150"/>
      <c r="ER106" s="150"/>
      <c r="ES106" s="150"/>
      <c r="ET106" s="150"/>
      <c r="EU106" s="150"/>
      <c r="EV106" s="150"/>
      <c r="EW106" s="150"/>
      <c r="EX106" s="150"/>
      <c r="EY106" s="150"/>
      <c r="EZ106" s="150"/>
      <c r="FA106" s="150"/>
      <c r="FB106" s="150"/>
      <c r="FC106" s="150"/>
      <c r="FD106" s="150"/>
      <c r="FE106" s="150"/>
      <c r="FF106" s="150"/>
      <c r="FG106" s="150"/>
      <c r="FH106" s="150"/>
      <c r="FI106" s="150"/>
      <c r="FJ106" s="150"/>
      <c r="FK106" s="150"/>
      <c r="FL106" s="150"/>
      <c r="FM106" s="150"/>
      <c r="FN106" s="150"/>
      <c r="FO106" s="150"/>
      <c r="FP106" s="150"/>
      <c r="FQ106" s="150"/>
      <c r="FR106" s="150"/>
      <c r="FS106" s="150"/>
      <c r="FT106" s="150"/>
      <c r="FU106" s="150"/>
      <c r="FV106" s="150"/>
      <c r="FW106" s="150"/>
      <c r="FX106" s="150"/>
      <c r="FY106" s="150"/>
      <c r="FZ106" s="150"/>
      <c r="GA106" s="150"/>
      <c r="GB106" s="150"/>
      <c r="GC106" s="150"/>
      <c r="GD106" s="150"/>
      <c r="GE106" s="150"/>
      <c r="GF106" s="150"/>
      <c r="GG106" s="150"/>
      <c r="GH106" s="150"/>
      <c r="GI106" s="150"/>
      <c r="GJ106" s="150"/>
      <c r="GK106" s="150"/>
      <c r="GL106" s="150"/>
      <c r="GM106" s="150"/>
      <c r="GN106" s="150"/>
      <c r="GO106" s="150"/>
      <c r="GP106" s="150"/>
      <c r="GQ106" s="150"/>
      <c r="GR106" s="150"/>
      <c r="GS106" s="150"/>
      <c r="GT106" s="150"/>
      <c r="GU106" s="150"/>
      <c r="GV106" s="150"/>
      <c r="GW106" s="150"/>
      <c r="GX106" s="150"/>
      <c r="GY106" s="150"/>
      <c r="GZ106" s="150"/>
      <c r="HA106" s="150"/>
      <c r="HB106" s="150"/>
      <c r="HC106" s="150"/>
      <c r="HD106" s="150"/>
      <c r="HE106" s="150"/>
      <c r="HF106" s="150"/>
      <c r="HG106" s="150"/>
      <c r="HH106" s="150"/>
      <c r="HI106" s="150"/>
      <c r="HJ106" s="150"/>
      <c r="HK106" s="150"/>
      <c r="HL106" s="150"/>
      <c r="HM106" s="150"/>
      <c r="HN106" s="150"/>
      <c r="HO106" s="150"/>
      <c r="HP106" s="150"/>
      <c r="HQ106" s="150"/>
      <c r="HR106" s="150"/>
      <c r="HS106" s="150"/>
      <c r="HT106" s="150"/>
      <c r="HU106" s="150"/>
      <c r="HV106" s="150"/>
      <c r="HW106" s="150"/>
      <c r="HX106" s="150"/>
      <c r="HY106" s="150"/>
      <c r="HZ106" s="150"/>
      <c r="IA106" s="150"/>
      <c r="IB106" s="150"/>
      <c r="IC106" s="150"/>
      <c r="ID106" s="150"/>
      <c r="IE106" s="150"/>
      <c r="IF106" s="150"/>
      <c r="IG106" s="150"/>
      <c r="IH106" s="150"/>
      <c r="II106" s="150"/>
      <c r="IJ106" s="150"/>
      <c r="IK106" s="150"/>
      <c r="IL106" s="150"/>
      <c r="IM106" s="150"/>
      <c r="IN106" s="150"/>
      <c r="IO106" s="150"/>
      <c r="IP106" s="150"/>
      <c r="IQ106" s="150"/>
      <c r="IR106" s="150"/>
      <c r="IS106" s="150"/>
      <c r="IT106" s="150"/>
      <c r="IU106" s="150"/>
      <c r="IV106" s="150"/>
      <c r="IW106" s="150"/>
      <c r="IX106" s="150"/>
      <c r="IY106" s="150"/>
      <c r="IZ106" s="150"/>
      <c r="JA106" s="150"/>
      <c r="JB106" s="150"/>
      <c r="JC106" s="150"/>
      <c r="JD106" s="150"/>
      <c r="JE106" s="150"/>
      <c r="JF106" s="150"/>
      <c r="JG106" s="150"/>
      <c r="JH106" s="150"/>
      <c r="JI106" s="150"/>
      <c r="JJ106" s="150"/>
      <c r="JK106" s="150"/>
      <c r="JL106" s="150"/>
      <c r="JM106" s="150"/>
      <c r="JN106" s="150"/>
      <c r="JO106" s="150"/>
      <c r="JP106" s="150"/>
      <c r="JQ106" s="150"/>
      <c r="JR106" s="150"/>
      <c r="JS106" s="150"/>
      <c r="JT106" s="150"/>
      <c r="JU106" s="150"/>
      <c r="JV106" s="150"/>
      <c r="JW106" s="150"/>
      <c r="JX106" s="150"/>
      <c r="JY106" s="150"/>
      <c r="JZ106" s="150"/>
      <c r="KA106" s="150"/>
      <c r="KB106" s="150"/>
      <c r="KC106" s="150"/>
      <c r="KD106" s="150"/>
      <c r="KE106" s="150"/>
      <c r="KF106" s="150"/>
      <c r="KG106" s="150"/>
      <c r="KH106" s="150"/>
      <c r="KI106" s="150"/>
      <c r="KJ106" s="150"/>
      <c r="KK106" s="150"/>
      <c r="KL106" s="150"/>
      <c r="KM106" s="150"/>
      <c r="KN106" s="150"/>
      <c r="KO106" s="150"/>
      <c r="KP106" s="150"/>
      <c r="KQ106" s="150"/>
      <c r="KR106" s="150"/>
      <c r="KS106" s="150"/>
      <c r="KT106" s="150"/>
      <c r="KU106" s="150"/>
      <c r="KV106" s="150"/>
      <c r="KW106" s="150"/>
      <c r="KX106" s="150"/>
      <c r="KY106" s="150"/>
      <c r="KZ106" s="150"/>
      <c r="LA106" s="150"/>
      <c r="LB106" s="150"/>
      <c r="LC106" s="150"/>
      <c r="LD106" s="150"/>
      <c r="LE106" s="150"/>
      <c r="LF106" s="150"/>
      <c r="LG106" s="150"/>
      <c r="LH106" s="150"/>
      <c r="LI106" s="150"/>
      <c r="LJ106" s="150"/>
      <c r="LK106" s="150"/>
      <c r="LL106" s="150"/>
      <c r="LM106" s="150"/>
      <c r="LN106" s="150"/>
      <c r="LO106" s="150"/>
      <c r="LP106" s="150"/>
      <c r="LQ106" s="150"/>
      <c r="LR106" s="150"/>
      <c r="LS106" s="150"/>
      <c r="LT106" s="150"/>
      <c r="LU106" s="150"/>
      <c r="LV106" s="150"/>
      <c r="LW106" s="150"/>
      <c r="LX106" s="150"/>
      <c r="LY106" s="150"/>
      <c r="LZ106" s="150"/>
      <c r="MA106" s="150"/>
      <c r="MB106" s="150"/>
      <c r="MC106" s="150"/>
      <c r="MD106" s="150"/>
      <c r="ME106" s="150"/>
      <c r="MF106" s="150"/>
      <c r="MG106" s="150"/>
      <c r="MH106" s="150"/>
      <c r="MI106" s="150"/>
      <c r="MJ106" s="150"/>
      <c r="MK106" s="150"/>
      <c r="ML106" s="150"/>
      <c r="MM106" s="150"/>
      <c r="MN106" s="150"/>
      <c r="MO106" s="150"/>
      <c r="MP106" s="150"/>
      <c r="MQ106" s="150"/>
      <c r="MR106" s="150"/>
      <c r="MS106" s="150"/>
      <c r="MT106" s="150"/>
      <c r="MU106" s="150"/>
      <c r="MV106" s="150"/>
      <c r="MW106" s="150"/>
      <c r="MX106" s="150"/>
      <c r="MY106" s="150"/>
      <c r="MZ106" s="150"/>
      <c r="NA106" s="150"/>
      <c r="NB106" s="150"/>
      <c r="NC106" s="150"/>
      <c r="ND106" s="150"/>
      <c r="NE106" s="150"/>
      <c r="NF106" s="150"/>
      <c r="NG106" s="150"/>
      <c r="NH106" s="150"/>
      <c r="NI106" s="150"/>
      <c r="NJ106" s="150"/>
      <c r="NK106" s="150"/>
      <c r="NL106" s="150"/>
      <c r="NM106" s="150"/>
      <c r="NN106" s="150"/>
      <c r="NO106" s="150"/>
    </row>
    <row r="107" spans="1:31" s="150" customFormat="1" ht="31.8" customHeight="1">
      <c r="A107" s="266" t="s">
        <v>390</v>
      </c>
      <c r="B107" s="266">
        <v>1</v>
      </c>
      <c r="C107" s="267" t="s">
        <v>956</v>
      </c>
      <c r="D107" s="266">
        <v>0</v>
      </c>
      <c r="E107" s="285" t="s">
        <v>175</v>
      </c>
      <c r="F107" s="268" t="s">
        <v>176</v>
      </c>
      <c r="G107" s="285" t="s">
        <v>957</v>
      </c>
      <c r="H107" s="286" t="s">
        <v>1003</v>
      </c>
      <c r="I107" s="287">
        <v>4</v>
      </c>
      <c r="J107" s="288">
        <v>300</v>
      </c>
      <c r="K107" s="289" t="s">
        <v>0</v>
      </c>
      <c r="L107" s="287">
        <v>1</v>
      </c>
      <c r="M107" s="287" t="s">
        <v>713</v>
      </c>
      <c r="N107" s="286">
        <v>15</v>
      </c>
      <c r="O107" s="270" t="s">
        <v>699</v>
      </c>
      <c r="P107" s="273">
        <f>SUM(I107*J107)</f>
        <v>1200</v>
      </c>
      <c r="Q107" s="291" t="s">
        <v>958</v>
      </c>
      <c r="R107" s="291" t="s">
        <v>959</v>
      </c>
      <c r="S107" s="287" t="s">
        <v>728</v>
      </c>
      <c r="T107" s="287"/>
      <c r="U107" s="287"/>
      <c r="V107" s="292"/>
      <c r="W107" s="287"/>
      <c r="X107" s="293">
        <v>1200</v>
      </c>
      <c r="Y107" s="293"/>
      <c r="Z107" s="293"/>
      <c r="AA107" s="293"/>
      <c r="AB107" s="293"/>
      <c r="AC107" s="293"/>
      <c r="AD107" s="275">
        <f>SUM(X107:AC107)</f>
        <v>1200</v>
      </c>
      <c r="AE107" s="294"/>
    </row>
    <row r="108" spans="1:31" s="150" customFormat="1" ht="31.8" customHeight="1">
      <c r="A108" s="266" t="s">
        <v>390</v>
      </c>
      <c r="B108" s="266">
        <v>1</v>
      </c>
      <c r="C108" s="267" t="s">
        <v>956</v>
      </c>
      <c r="D108" s="266">
        <v>0</v>
      </c>
      <c r="E108" s="285" t="s">
        <v>175</v>
      </c>
      <c r="F108" s="268" t="s">
        <v>176</v>
      </c>
      <c r="G108" s="285" t="s">
        <v>960</v>
      </c>
      <c r="H108" s="286" t="s">
        <v>1003</v>
      </c>
      <c r="I108" s="287">
        <v>4</v>
      </c>
      <c r="J108" s="288">
        <v>500</v>
      </c>
      <c r="K108" s="289" t="s">
        <v>0</v>
      </c>
      <c r="L108" s="287">
        <v>1</v>
      </c>
      <c r="M108" s="287" t="s">
        <v>713</v>
      </c>
      <c r="N108" s="286">
        <v>10</v>
      </c>
      <c r="O108" s="270" t="s">
        <v>699</v>
      </c>
      <c r="P108" s="273">
        <f>SUM(I108*J108)</f>
        <v>2000</v>
      </c>
      <c r="Q108" s="291" t="s">
        <v>961</v>
      </c>
      <c r="R108" s="291" t="s">
        <v>962</v>
      </c>
      <c r="S108" s="287" t="s">
        <v>728</v>
      </c>
      <c r="T108" s="287"/>
      <c r="U108" s="287"/>
      <c r="V108" s="292"/>
      <c r="W108" s="287"/>
      <c r="X108" s="293">
        <v>2000</v>
      </c>
      <c r="Y108" s="293"/>
      <c r="Z108" s="293"/>
      <c r="AA108" s="293"/>
      <c r="AB108" s="293"/>
      <c r="AC108" s="293"/>
      <c r="AD108" s="275">
        <f>SUM(X108:AC108)</f>
        <v>2000</v>
      </c>
      <c r="AE108" s="294"/>
    </row>
    <row r="109" spans="1:31" s="150" customFormat="1" ht="31.8" customHeight="1">
      <c r="A109" s="266" t="s">
        <v>390</v>
      </c>
      <c r="B109" s="266">
        <v>1</v>
      </c>
      <c r="C109" s="267" t="s">
        <v>956</v>
      </c>
      <c r="D109" s="266">
        <v>0</v>
      </c>
      <c r="E109" s="285" t="s">
        <v>175</v>
      </c>
      <c r="F109" s="268" t="s">
        <v>176</v>
      </c>
      <c r="G109" s="268" t="s">
        <v>963</v>
      </c>
      <c r="H109" s="286" t="s">
        <v>1003</v>
      </c>
      <c r="I109" s="287">
        <v>15</v>
      </c>
      <c r="J109" s="288">
        <v>125</v>
      </c>
      <c r="K109" s="289" t="s">
        <v>0</v>
      </c>
      <c r="L109" s="287">
        <v>1</v>
      </c>
      <c r="M109" s="287" t="s">
        <v>709</v>
      </c>
      <c r="N109" s="286">
        <v>20</v>
      </c>
      <c r="O109" s="270" t="s">
        <v>699</v>
      </c>
      <c r="P109" s="273">
        <f>SUM(I109*J109)</f>
        <v>1875</v>
      </c>
      <c r="Q109" s="291" t="s">
        <v>964</v>
      </c>
      <c r="R109" s="291" t="s">
        <v>965</v>
      </c>
      <c r="S109" s="287" t="s">
        <v>728</v>
      </c>
      <c r="T109" s="287"/>
      <c r="U109" s="287"/>
      <c r="V109" s="292"/>
      <c r="W109" s="287"/>
      <c r="X109" s="293">
        <v>1875</v>
      </c>
      <c r="Y109" s="293"/>
      <c r="Z109" s="293"/>
      <c r="AA109" s="293"/>
      <c r="AB109" s="293"/>
      <c r="AC109" s="293"/>
      <c r="AD109" s="275">
        <f>SUM(X109:AC109)</f>
        <v>1875</v>
      </c>
      <c r="AE109" s="294"/>
    </row>
    <row r="110" spans="1:31" s="150" customFormat="1" ht="31.8" customHeight="1">
      <c r="A110" s="266" t="s">
        <v>390</v>
      </c>
      <c r="B110" s="266">
        <v>1</v>
      </c>
      <c r="C110" s="267" t="s">
        <v>956</v>
      </c>
      <c r="D110" s="266">
        <v>0</v>
      </c>
      <c r="E110" s="285" t="s">
        <v>175</v>
      </c>
      <c r="F110" s="268" t="s">
        <v>176</v>
      </c>
      <c r="G110" s="268" t="s">
        <v>966</v>
      </c>
      <c r="H110" s="286" t="s">
        <v>1003</v>
      </c>
      <c r="I110" s="287">
        <v>4</v>
      </c>
      <c r="J110" s="288">
        <v>250</v>
      </c>
      <c r="K110" s="289" t="s">
        <v>0</v>
      </c>
      <c r="L110" s="287">
        <v>1</v>
      </c>
      <c r="M110" s="287" t="s">
        <v>713</v>
      </c>
      <c r="N110" s="286">
        <v>15</v>
      </c>
      <c r="O110" s="270" t="s">
        <v>699</v>
      </c>
      <c r="P110" s="273">
        <f>SUM(I110*J110)</f>
        <v>1000</v>
      </c>
      <c r="Q110" s="291" t="s">
        <v>967</v>
      </c>
      <c r="R110" s="291" t="s">
        <v>968</v>
      </c>
      <c r="S110" s="287" t="s">
        <v>728</v>
      </c>
      <c r="T110" s="287"/>
      <c r="U110" s="287"/>
      <c r="V110" s="292"/>
      <c r="W110" s="287"/>
      <c r="X110" s="293">
        <v>1000</v>
      </c>
      <c r="Y110" s="293"/>
      <c r="Z110" s="293"/>
      <c r="AA110" s="293"/>
      <c r="AB110" s="293"/>
      <c r="AC110" s="293"/>
      <c r="AD110" s="275">
        <f>SUM(X110:AC110)</f>
        <v>1000</v>
      </c>
      <c r="AE110" s="294"/>
    </row>
    <row r="111" spans="1:31" s="150" customFormat="1" ht="47.4" customHeight="1">
      <c r="A111" s="266" t="s">
        <v>969</v>
      </c>
      <c r="B111" s="266">
        <v>1</v>
      </c>
      <c r="C111" s="267" t="s">
        <v>956</v>
      </c>
      <c r="D111" s="266">
        <v>0</v>
      </c>
      <c r="E111" s="285" t="s">
        <v>175</v>
      </c>
      <c r="F111" s="268" t="s">
        <v>970</v>
      </c>
      <c r="G111" s="268" t="s">
        <v>971</v>
      </c>
      <c r="H111" s="286" t="s">
        <v>1003</v>
      </c>
      <c r="I111" s="287">
        <v>4</v>
      </c>
      <c r="J111" s="288">
        <v>350</v>
      </c>
      <c r="K111" s="289" t="s">
        <v>0</v>
      </c>
      <c r="L111" s="287">
        <v>1</v>
      </c>
      <c r="M111" s="287" t="s">
        <v>712</v>
      </c>
      <c r="N111" s="286">
        <v>30</v>
      </c>
      <c r="O111" s="270" t="s">
        <v>699</v>
      </c>
      <c r="P111" s="273">
        <f>SUM(I111*J111)</f>
        <v>1400</v>
      </c>
      <c r="Q111" s="291" t="s">
        <v>972</v>
      </c>
      <c r="R111" s="291" t="s">
        <v>973</v>
      </c>
      <c r="S111" s="287" t="s">
        <v>728</v>
      </c>
      <c r="T111" s="287"/>
      <c r="U111" s="287"/>
      <c r="V111" s="292"/>
      <c r="W111" s="287"/>
      <c r="X111" s="293">
        <v>1400</v>
      </c>
      <c r="Y111" s="293"/>
      <c r="Z111" s="293"/>
      <c r="AA111" s="293"/>
      <c r="AB111" s="293"/>
      <c r="AC111" s="293"/>
      <c r="AD111" s="275">
        <f>SUM(X111:AC111)</f>
        <v>1400</v>
      </c>
      <c r="AE111" s="294"/>
    </row>
    <row r="112" spans="1:31" s="150" customFormat="1" ht="45" customHeight="1">
      <c r="A112" s="266" t="s">
        <v>969</v>
      </c>
      <c r="B112" s="266">
        <v>1</v>
      </c>
      <c r="C112" s="267" t="s">
        <v>974</v>
      </c>
      <c r="D112" s="266">
        <v>0</v>
      </c>
      <c r="E112" s="285" t="s">
        <v>175</v>
      </c>
      <c r="F112" s="268" t="s">
        <v>970</v>
      </c>
      <c r="G112" s="268" t="s">
        <v>975</v>
      </c>
      <c r="H112" s="286" t="s">
        <v>1003</v>
      </c>
      <c r="I112" s="287">
        <v>1</v>
      </c>
      <c r="J112" s="288">
        <v>20000</v>
      </c>
      <c r="K112" s="289" t="s">
        <v>1</v>
      </c>
      <c r="L112" s="287">
        <v>2</v>
      </c>
      <c r="M112" s="287" t="s">
        <v>713</v>
      </c>
      <c r="N112" s="286">
        <v>25</v>
      </c>
      <c r="O112" s="270" t="s">
        <v>700</v>
      </c>
      <c r="P112" s="273">
        <f>SUM(I112*J112)</f>
        <v>20000</v>
      </c>
      <c r="Q112" s="291" t="s">
        <v>976</v>
      </c>
      <c r="R112" s="291" t="s">
        <v>977</v>
      </c>
      <c r="S112" s="287" t="s">
        <v>728</v>
      </c>
      <c r="T112" s="287"/>
      <c r="U112" s="287"/>
      <c r="V112" s="292"/>
      <c r="W112" s="287"/>
      <c r="X112" s="293"/>
      <c r="Y112" s="293">
        <v>20000</v>
      </c>
      <c r="Z112" s="293"/>
      <c r="AA112" s="293"/>
      <c r="AB112" s="293"/>
      <c r="AC112" s="293"/>
      <c r="AD112" s="275">
        <f>SUM(X112:AC112)</f>
        <v>20000</v>
      </c>
      <c r="AE112" s="294"/>
    </row>
    <row r="113" spans="1:31" s="150" customFormat="1" ht="31.8" customHeight="1">
      <c r="A113" s="266" t="s">
        <v>390</v>
      </c>
      <c r="B113" s="266">
        <v>1</v>
      </c>
      <c r="C113" s="267" t="s">
        <v>974</v>
      </c>
      <c r="D113" s="266">
        <v>0</v>
      </c>
      <c r="E113" s="285" t="s">
        <v>175</v>
      </c>
      <c r="F113" s="268" t="s">
        <v>970</v>
      </c>
      <c r="G113" s="268" t="s">
        <v>978</v>
      </c>
      <c r="H113" s="286" t="s">
        <v>1003</v>
      </c>
      <c r="I113" s="287">
        <v>100</v>
      </c>
      <c r="J113" s="288">
        <v>400</v>
      </c>
      <c r="K113" s="289" t="s">
        <v>1</v>
      </c>
      <c r="L113" s="287">
        <v>2</v>
      </c>
      <c r="M113" s="287" t="s">
        <v>713</v>
      </c>
      <c r="N113" s="286">
        <v>20</v>
      </c>
      <c r="O113" s="270" t="s">
        <v>700</v>
      </c>
      <c r="P113" s="273">
        <f>SUM(I113*J113)</f>
        <v>40000</v>
      </c>
      <c r="Q113" s="296" t="s">
        <v>979</v>
      </c>
      <c r="R113" s="296" t="s">
        <v>980</v>
      </c>
      <c r="S113" s="287" t="s">
        <v>728</v>
      </c>
      <c r="T113" s="287"/>
      <c r="U113" s="287"/>
      <c r="V113" s="292"/>
      <c r="W113" s="287"/>
      <c r="X113" s="293"/>
      <c r="Y113" s="293">
        <v>40000</v>
      </c>
      <c r="Z113" s="293"/>
      <c r="AA113" s="293"/>
      <c r="AB113" s="293"/>
      <c r="AC113" s="293"/>
      <c r="AD113" s="275">
        <f>SUM(X113:AC113)</f>
        <v>40000</v>
      </c>
      <c r="AE113" s="294"/>
    </row>
    <row r="114" spans="1:31" s="150" customFormat="1" ht="60.6" customHeight="1">
      <c r="A114" s="266" t="s">
        <v>390</v>
      </c>
      <c r="B114" s="266">
        <v>1</v>
      </c>
      <c r="C114" s="267" t="s">
        <v>956</v>
      </c>
      <c r="D114" s="266">
        <v>0</v>
      </c>
      <c r="E114" s="285" t="s">
        <v>175</v>
      </c>
      <c r="F114" s="268" t="s">
        <v>208</v>
      </c>
      <c r="G114" s="268" t="s">
        <v>981</v>
      </c>
      <c r="H114" s="286" t="s">
        <v>1003</v>
      </c>
      <c r="I114" s="287">
        <v>1</v>
      </c>
      <c r="J114" s="288">
        <v>10000</v>
      </c>
      <c r="K114" s="289" t="s">
        <v>14</v>
      </c>
      <c r="L114" s="287">
        <v>2</v>
      </c>
      <c r="M114" s="287" t="s">
        <v>713</v>
      </c>
      <c r="N114" s="286">
        <v>20</v>
      </c>
      <c r="O114" s="270" t="s">
        <v>700</v>
      </c>
      <c r="P114" s="273">
        <f>SUM(I114*J114)</f>
        <v>10000</v>
      </c>
      <c r="Q114" s="298" t="s">
        <v>982</v>
      </c>
      <c r="R114" s="291" t="s">
        <v>983</v>
      </c>
      <c r="S114" s="287" t="s">
        <v>728</v>
      </c>
      <c r="T114" s="287"/>
      <c r="U114" s="287"/>
      <c r="V114" s="292"/>
      <c r="W114" s="287"/>
      <c r="X114" s="293"/>
      <c r="Y114" s="293">
        <v>10000</v>
      </c>
      <c r="Z114" s="293"/>
      <c r="AA114" s="293"/>
      <c r="AB114" s="293"/>
      <c r="AC114" s="293"/>
      <c r="AD114" s="275">
        <f>SUM(X114:AC114)</f>
        <v>10000</v>
      </c>
      <c r="AE114" s="294"/>
    </row>
    <row r="115" spans="1:31" customFormat="1" ht="31.8" customHeight="1">
      <c r="A115" s="266" t="s">
        <v>390</v>
      </c>
      <c r="B115" s="266">
        <v>1</v>
      </c>
      <c r="C115" s="299" t="s">
        <v>974</v>
      </c>
      <c r="D115" s="266">
        <v>0</v>
      </c>
      <c r="E115" s="300" t="s">
        <v>175</v>
      </c>
      <c r="F115" s="268" t="s">
        <v>224</v>
      </c>
      <c r="G115" s="268" t="s">
        <v>984</v>
      </c>
      <c r="H115" s="286" t="s">
        <v>1003</v>
      </c>
      <c r="I115" s="287">
        <v>1</v>
      </c>
      <c r="J115" s="288">
        <v>25000</v>
      </c>
      <c r="K115" s="289" t="s">
        <v>14</v>
      </c>
      <c r="L115" s="287">
        <v>2</v>
      </c>
      <c r="M115" s="287" t="s">
        <v>713</v>
      </c>
      <c r="N115" s="286">
        <v>25</v>
      </c>
      <c r="O115" s="270" t="s">
        <v>700</v>
      </c>
      <c r="P115" s="273">
        <f>SUM(I115*J115)</f>
        <v>25000</v>
      </c>
      <c r="Q115" s="298" t="s">
        <v>985</v>
      </c>
      <c r="R115" s="291" t="s">
        <v>986</v>
      </c>
      <c r="S115" s="287" t="s">
        <v>728</v>
      </c>
      <c r="T115" s="287"/>
      <c r="U115" s="287"/>
      <c r="V115" s="292"/>
      <c r="W115" s="287"/>
      <c r="X115" s="293"/>
      <c r="Y115" s="293">
        <v>25000</v>
      </c>
      <c r="Z115" s="293"/>
      <c r="AA115" s="293"/>
      <c r="AB115" s="293"/>
      <c r="AC115" s="293"/>
      <c r="AD115" s="275">
        <f>SUM(X115:AC115)</f>
        <v>25000</v>
      </c>
      <c r="AE115" s="301"/>
    </row>
    <row r="116" spans="1:31" customFormat="1" ht="40.8" customHeight="1">
      <c r="A116" s="266" t="s">
        <v>390</v>
      </c>
      <c r="B116" s="266">
        <v>1</v>
      </c>
      <c r="C116" s="267" t="s">
        <v>987</v>
      </c>
      <c r="D116" s="266">
        <v>0</v>
      </c>
      <c r="E116" s="285" t="s">
        <v>278</v>
      </c>
      <c r="F116" s="268" t="s">
        <v>988</v>
      </c>
      <c r="G116" s="285" t="s">
        <v>989</v>
      </c>
      <c r="H116" s="286" t="s">
        <v>1003</v>
      </c>
      <c r="I116" s="287">
        <v>20</v>
      </c>
      <c r="J116" s="288">
        <v>300</v>
      </c>
      <c r="K116" s="289" t="s">
        <v>14</v>
      </c>
      <c r="L116" s="287">
        <v>2</v>
      </c>
      <c r="M116" s="270" t="s">
        <v>709</v>
      </c>
      <c r="N116" s="302">
        <v>25</v>
      </c>
      <c r="O116" s="270" t="s">
        <v>700</v>
      </c>
      <c r="P116" s="273">
        <f>SUM(I116*J116)</f>
        <v>6000</v>
      </c>
      <c r="Q116" s="303" t="s">
        <v>990</v>
      </c>
      <c r="R116" s="296" t="s">
        <v>991</v>
      </c>
      <c r="S116" s="287" t="s">
        <v>728</v>
      </c>
      <c r="T116" s="287"/>
      <c r="U116" s="287"/>
      <c r="V116" s="292"/>
      <c r="W116" s="287"/>
      <c r="X116" s="293"/>
      <c r="Y116" s="293">
        <v>6000</v>
      </c>
      <c r="Z116" s="293"/>
      <c r="AA116" s="293"/>
      <c r="AB116" s="293"/>
      <c r="AC116" s="293"/>
      <c r="AD116" s="275">
        <f>SUM(X116:AC116)</f>
        <v>6000</v>
      </c>
      <c r="AE116" s="294"/>
    </row>
    <row r="117" spans="1:31" customFormat="1" ht="31.8" customHeight="1">
      <c r="A117" s="266" t="s">
        <v>766</v>
      </c>
      <c r="B117" s="266">
        <v>1</v>
      </c>
      <c r="C117" s="267" t="s">
        <v>766</v>
      </c>
      <c r="D117" s="266">
        <v>0</v>
      </c>
      <c r="E117" s="285" t="s">
        <v>278</v>
      </c>
      <c r="F117" s="285" t="s">
        <v>296</v>
      </c>
      <c r="G117" s="268" t="s">
        <v>298</v>
      </c>
      <c r="H117" s="286" t="s">
        <v>1003</v>
      </c>
      <c r="I117" s="287">
        <v>1</v>
      </c>
      <c r="J117" s="288">
        <v>11500</v>
      </c>
      <c r="K117" s="297" t="s">
        <v>14</v>
      </c>
      <c r="L117" s="287">
        <v>2</v>
      </c>
      <c r="M117" s="287" t="s">
        <v>713</v>
      </c>
      <c r="N117" s="286">
        <v>25</v>
      </c>
      <c r="O117" s="270" t="s">
        <v>700</v>
      </c>
      <c r="P117" s="273">
        <f>SUM(I117*J117)</f>
        <v>11500</v>
      </c>
      <c r="Q117" s="291" t="s">
        <v>992</v>
      </c>
      <c r="R117" s="291" t="s">
        <v>993</v>
      </c>
      <c r="S117" s="287" t="s">
        <v>728</v>
      </c>
      <c r="T117" s="287"/>
      <c r="U117" s="287"/>
      <c r="V117" s="292"/>
      <c r="W117" s="287"/>
      <c r="X117" s="293"/>
      <c r="Y117" s="293">
        <v>11500</v>
      </c>
      <c r="Z117" s="293"/>
      <c r="AA117" s="293"/>
      <c r="AB117" s="293"/>
      <c r="AC117" s="293"/>
      <c r="AD117" s="275">
        <f>SUM(X117:AC117)</f>
        <v>11500</v>
      </c>
      <c r="AE117" s="294"/>
    </row>
    <row r="118" spans="1:31" customFormat="1" ht="46.8" customHeight="1">
      <c r="A118" s="266" t="s">
        <v>390</v>
      </c>
      <c r="B118" s="266">
        <v>1</v>
      </c>
      <c r="C118" s="267" t="s">
        <v>956</v>
      </c>
      <c r="D118" s="266">
        <v>0</v>
      </c>
      <c r="E118" s="285" t="s">
        <v>175</v>
      </c>
      <c r="F118" s="268" t="s">
        <v>212</v>
      </c>
      <c r="G118" s="268" t="s">
        <v>213</v>
      </c>
      <c r="H118" s="286" t="s">
        <v>1003</v>
      </c>
      <c r="I118" s="287">
        <v>4</v>
      </c>
      <c r="J118" s="288">
        <v>750</v>
      </c>
      <c r="K118" s="289" t="s">
        <v>0</v>
      </c>
      <c r="L118" s="287">
        <v>2</v>
      </c>
      <c r="M118" s="287" t="s">
        <v>713</v>
      </c>
      <c r="N118" s="286">
        <v>20</v>
      </c>
      <c r="O118" s="270" t="s">
        <v>700</v>
      </c>
      <c r="P118" s="273">
        <f>SUM(I118*J118)</f>
        <v>3000</v>
      </c>
      <c r="Q118" s="298" t="s">
        <v>994</v>
      </c>
      <c r="R118" s="291" t="s">
        <v>995</v>
      </c>
      <c r="S118" s="287" t="s">
        <v>728</v>
      </c>
      <c r="T118" s="287"/>
      <c r="U118" s="287"/>
      <c r="V118" s="292"/>
      <c r="W118" s="287"/>
      <c r="X118" s="293"/>
      <c r="Y118" s="293">
        <v>3000</v>
      </c>
      <c r="Z118" s="293"/>
      <c r="AA118" s="293"/>
      <c r="AB118" s="293"/>
      <c r="AC118" s="293"/>
      <c r="AD118" s="275">
        <f>SUM(X118:AC118)</f>
        <v>3000</v>
      </c>
      <c r="AE118" s="294"/>
    </row>
    <row r="119" spans="1:31" ht="22.2" customHeight="1">
      <c r="A119" s="304"/>
      <c r="B119" s="304"/>
      <c r="C119" s="304"/>
      <c r="D119" s="304"/>
      <c r="E119" s="304"/>
      <c r="F119" s="304"/>
      <c r="G119" s="304"/>
      <c r="H119" s="304"/>
      <c r="I119" s="305"/>
      <c r="J119" s="306"/>
      <c r="K119" s="305"/>
      <c r="L119" s="305"/>
      <c r="M119" s="305"/>
      <c r="N119" s="304"/>
      <c r="O119" s="305"/>
      <c r="P119" s="304"/>
      <c r="Q119" s="304"/>
      <c r="R119" s="307" t="s">
        <v>885</v>
      </c>
      <c r="S119" s="308"/>
      <c r="T119" s="309"/>
      <c r="U119" s="309"/>
      <c r="V119" s="308"/>
      <c r="W119" s="308"/>
      <c r="X119" s="310">
        <f>SUM(X16:X91)</f>
        <v>0</v>
      </c>
      <c r="Y119" s="311">
        <f>SUM(Y16:Y91)</f>
        <v>80755</v>
      </c>
      <c r="Z119" s="312">
        <f>SUM(Z16:Z91)</f>
        <v>142090</v>
      </c>
      <c r="AA119" s="312">
        <f>SUM(AA16:AA91)</f>
        <v>254445</v>
      </c>
      <c r="AB119" s="312">
        <f>SUM(AB16:AB91)</f>
        <v>276969</v>
      </c>
      <c r="AC119" s="312">
        <f>SUM(AC16:AC91)</f>
        <v>103406</v>
      </c>
      <c r="AD119" s="275"/>
      <c r="AE119" s="313"/>
    </row>
    <row r="120" spans="1:31" ht="24" customHeight="1" thickBot="1">
      <c r="A120" s="313"/>
      <c r="B120" s="313"/>
      <c r="C120" s="313"/>
      <c r="D120" s="313"/>
      <c r="E120" s="313"/>
      <c r="F120" s="313"/>
      <c r="G120" s="313"/>
      <c r="H120" s="313"/>
      <c r="I120" s="314"/>
      <c r="J120" s="315"/>
      <c r="K120" s="314"/>
      <c r="L120" s="314"/>
      <c r="M120" s="314"/>
      <c r="N120" s="313"/>
      <c r="O120" s="314"/>
      <c r="P120" s="313"/>
      <c r="Q120" s="313"/>
      <c r="R120" s="316"/>
      <c r="S120" s="308"/>
      <c r="T120" s="309"/>
      <c r="U120" s="309"/>
      <c r="V120" s="308"/>
      <c r="W120" s="308"/>
      <c r="X120" s="317"/>
      <c r="Y120" s="317"/>
      <c r="Z120" s="317"/>
      <c r="AA120" s="317"/>
      <c r="AB120" s="322" t="s">
        <v>886</v>
      </c>
      <c r="AC120" s="323"/>
      <c r="AD120" s="318">
        <f>SUM(AD16:AD118)</f>
        <v>1077140</v>
      </c>
      <c r="AE120" s="313"/>
    </row>
    <row r="121" spans="18:18" hidden="1">
      <c r="R121" s="224"/>
    </row>
    <row r="122" spans="18:18" hidden="1">
      <c r="R122" s="224"/>
    </row>
    <row r="123" spans="18:18" hidden="1">
      <c r="R123" s="224"/>
    </row>
    <row r="124" spans="18:18" hidden="1">
      <c r="R124" s="224"/>
    </row>
    <row r="125" spans="18:18" hidden="1">
      <c r="R125" s="224"/>
    </row>
    <row r="126" spans="18:18" hidden="1">
      <c r="R126" s="224"/>
    </row>
    <row r="127" spans="18:18" hidden="1">
      <c r="R127" s="225"/>
    </row>
    <row r="128" spans="18:18" hidden="1">
      <c r="R128" s="224"/>
    </row>
    <row r="129" spans="18:18" hidden="1">
      <c r="R129" s="224"/>
    </row>
    <row r="130" spans="18:18" hidden="1">
      <c r="R130" s="224"/>
    </row>
    <row r="131" spans="18:18" hidden="1">
      <c r="R131" s="224"/>
    </row>
    <row r="132" spans="18:18" hidden="1">
      <c r="R132" s="224"/>
    </row>
    <row r="133" spans="18:18" hidden="1">
      <c r="R133" s="224"/>
    </row>
    <row r="134" spans="18:18" hidden="1">
      <c r="R134" s="224"/>
    </row>
    <row r="135" spans="18:18" hidden="1">
      <c r="R135" s="224"/>
    </row>
    <row r="136" spans="1:1" hidden="1">
      <c r="A136"/>
    </row>
    <row r="137" spans="1:1" hidden="1">
      <c r="A137"/>
    </row>
    <row r="138" spans="1:1" hidden="1">
      <c r="A138"/>
    </row>
    <row r="139" spans="1:1" hidden="1">
      <c r="A139"/>
    </row>
    <row r="140" spans="1:1" hidden="1">
      <c r="A140"/>
    </row>
    <row r="141" spans="1:1" hidden="1">
      <c r="A141"/>
    </row>
    <row r="142" spans="1:1" hidden="1">
      <c r="A142"/>
    </row>
    <row r="143" spans="1:1" hidden="1">
      <c r="A143"/>
    </row>
    <row r="144" spans="1:1" hidden="1">
      <c r="A144"/>
    </row>
    <row r="145" spans="1:1" hidden="1">
      <c r="A145"/>
    </row>
    <row r="146" spans="1:1" hidden="1">
      <c r="A146"/>
    </row>
    <row r="147" spans="1:1" hidden="1">
      <c r="A147"/>
    </row>
    <row r="148" spans="1:1" hidden="1">
      <c r="A148"/>
    </row>
    <row r="149" spans="1:1" hidden="1">
      <c r="A149"/>
    </row>
    <row r="150" spans="1:1" hidden="1">
      <c r="A150"/>
    </row>
    <row r="151" spans="1:1" hidden="1">
      <c r="A151"/>
    </row>
    <row r="152" spans="1:1" hidden="1">
      <c r="A152"/>
    </row>
    <row r="153" spans="1:1" hidden="1">
      <c r="A153"/>
    </row>
    <row r="154" spans="1:1" hidden="1">
      <c r="A154"/>
    </row>
    <row r="155" spans="1:1" hidden="1">
      <c r="A155"/>
    </row>
    <row r="156" spans="1:1" hidden="1">
      <c r="A156"/>
    </row>
    <row r="157" spans="1:1" hidden="1">
      <c r="A157"/>
    </row>
    <row r="158" spans="1:1" hidden="1">
      <c r="A158"/>
    </row>
    <row r="159" spans="1:1" hidden="1">
      <c r="A159"/>
    </row>
    <row r="160" spans="1:1" hidden="1">
      <c r="A160"/>
    </row>
    <row r="161" spans="1:1" hidden="1">
      <c r="A161"/>
    </row>
    <row r="162" spans="1:1" hidden="1">
      <c r="A162"/>
    </row>
    <row r="163" spans="1:1" hidden="1">
      <c r="A163"/>
    </row>
    <row r="164" spans="1:1" hidden="1">
      <c r="A164"/>
    </row>
    <row r="165" spans="1:1" hidden="1">
      <c r="A165"/>
    </row>
    <row r="166" spans="1:1" hidden="1">
      <c r="A166"/>
    </row>
    <row r="167" spans="1:1" hidden="1">
      <c r="A167"/>
    </row>
    <row r="168" spans="1:1" hidden="1">
      <c r="A168"/>
    </row>
    <row r="169" spans="1:1" hidden="1">
      <c r="A169"/>
    </row>
    <row r="170" spans="1:1" hidden="1">
      <c r="A170"/>
    </row>
    <row r="171" spans="1:1" hidden="1">
      <c r="A171"/>
    </row>
    <row r="172" spans="1:1" hidden="1">
      <c r="A172"/>
    </row>
    <row r="173" spans="1:1" hidden="1">
      <c r="A173"/>
    </row>
    <row r="174" spans="1:1" hidden="1">
      <c r="A174"/>
    </row>
    <row r="175" spans="1:1" hidden="1">
      <c r="A175"/>
    </row>
    <row r="176" spans="1:1" hidden="1">
      <c r="A176"/>
    </row>
    <row r="177" spans="1:1" hidden="1">
      <c r="A177"/>
    </row>
    <row r="178" spans="1:1" hidden="1">
      <c r="A178"/>
    </row>
    <row r="179" spans="1:1" hidden="1">
      <c r="A179"/>
    </row>
    <row r="180" spans="1:1" hidden="1">
      <c r="A180"/>
    </row>
    <row r="181" spans="1:1" hidden="1">
      <c r="A181"/>
    </row>
    <row r="182" spans="1:1" hidden="1">
      <c r="A182"/>
    </row>
    <row r="183" spans="1:1" hidden="1">
      <c r="A183"/>
    </row>
    <row r="184" spans="1:1" hidden="1">
      <c r="A184"/>
    </row>
    <row r="185" spans="1:1" hidden="1">
      <c r="A185"/>
    </row>
    <row r="186" spans="1:1" hidden="1">
      <c r="A186"/>
    </row>
    <row r="187" spans="1:1" hidden="1">
      <c r="A187"/>
    </row>
    <row r="188" spans="1:1" hidden="1">
      <c r="A188"/>
    </row>
    <row r="189" spans="1:1" hidden="1">
      <c r="A189"/>
    </row>
    <row r="190" spans="1:1" hidden="1">
      <c r="A190"/>
    </row>
    <row r="191" spans="1:1" hidden="1">
      <c r="A191"/>
    </row>
    <row r="192" spans="1:1" hidden="1">
      <c r="A192"/>
    </row>
    <row r="193" spans="1:1" hidden="1">
      <c r="A193"/>
    </row>
    <row r="194" spans="1:1" hidden="1">
      <c r="A194"/>
    </row>
    <row r="195" spans="1:1" hidden="1">
      <c r="A195"/>
    </row>
    <row r="196" spans="1:1" hidden="1">
      <c r="A196"/>
    </row>
    <row r="197" spans="1:1" hidden="1">
      <c r="A197"/>
    </row>
    <row r="198" spans="1:1" hidden="1">
      <c r="A198"/>
    </row>
    <row r="199" spans="1:1" hidden="1">
      <c r="A199"/>
    </row>
    <row r="200" spans="1:1" hidden="1">
      <c r="A200"/>
    </row>
    <row r="201" spans="1:1" hidden="1">
      <c r="A201"/>
    </row>
    <row r="202" spans="1:1" hidden="1">
      <c r="A202"/>
    </row>
    <row r="203" spans="1:1" hidden="1">
      <c r="A203"/>
    </row>
    <row r="204" spans="1:1" hidden="1">
      <c r="A204"/>
    </row>
    <row r="205" spans="1:1" hidden="1">
      <c r="A205"/>
    </row>
    <row r="206" spans="1:1" hidden="1">
      <c r="A206"/>
    </row>
    <row r="207" spans="1:1" hidden="1">
      <c r="A207"/>
    </row>
    <row r="208" spans="1:1" hidden="1">
      <c r="A208"/>
    </row>
    <row r="209" spans="1:1" hidden="1">
      <c r="A209"/>
    </row>
    <row r="210" spans="1:1" hidden="1">
      <c r="A210"/>
    </row>
    <row r="211" spans="1:1" hidden="1">
      <c r="A211"/>
    </row>
    <row r="212" spans="1:1" hidden="1">
      <c r="A212"/>
    </row>
    <row r="213" spans="1:1" hidden="1">
      <c r="A213"/>
    </row>
    <row r="214" spans="1:1" hidden="1">
      <c r="A214"/>
    </row>
    <row r="215" spans="1:1" hidden="1">
      <c r="A215"/>
    </row>
    <row r="216" spans="1:1" hidden="1">
      <c r="A216"/>
    </row>
    <row r="217" spans="1:1" hidden="1">
      <c r="A217"/>
    </row>
    <row r="218" spans="1:1" hidden="1">
      <c r="A218"/>
    </row>
    <row r="219" spans="1:1" hidden="1">
      <c r="A219"/>
    </row>
    <row r="220" spans="1:1" hidden="1">
      <c r="A220"/>
    </row>
    <row r="221" spans="1:1" hidden="1">
      <c r="A221"/>
    </row>
    <row r="222" spans="1:1" hidden="1">
      <c r="A222"/>
    </row>
    <row r="223" spans="1:1" hidden="1">
      <c r="A223"/>
    </row>
    <row r="224" spans="1:1" hidden="1">
      <c r="A224"/>
    </row>
    <row r="225" spans="1:1" hidden="1">
      <c r="A225"/>
    </row>
    <row r="226" spans="1:1" hidden="1">
      <c r="A226"/>
    </row>
    <row r="227" spans="1:1" hidden="1">
      <c r="A227"/>
    </row>
    <row r="228" spans="1:1" hidden="1">
      <c r="A228"/>
    </row>
    <row r="229" spans="1:1" hidden="1">
      <c r="A229"/>
    </row>
    <row r="230" spans="1:1" hidden="1">
      <c r="A230"/>
    </row>
    <row r="231" spans="1:1" hidden="1">
      <c r="A231"/>
    </row>
    <row r="232" spans="1:1" hidden="1">
      <c r="A232"/>
    </row>
    <row r="233" spans="1:1" hidden="1">
      <c r="A233"/>
    </row>
    <row r="234" spans="1:1" hidden="1">
      <c r="A234"/>
    </row>
    <row r="235" spans="1:1" hidden="1">
      <c r="A235"/>
    </row>
    <row r="236" spans="1:1" hidden="1">
      <c r="A236"/>
    </row>
    <row r="237" spans="1:1" hidden="1">
      <c r="A237"/>
    </row>
    <row r="238" spans="1:1" hidden="1">
      <c r="A238"/>
    </row>
    <row r="239" spans="1:1" hidden="1">
      <c r="A239"/>
    </row>
    <row r="240" spans="1:1" hidden="1">
      <c r="A240"/>
    </row>
    <row r="241" spans="1:1" hidden="1">
      <c r="A241"/>
    </row>
    <row r="242" spans="1:1" hidden="1">
      <c r="A242"/>
    </row>
    <row r="243" spans="1:1" hidden="1">
      <c r="A243"/>
    </row>
    <row r="244" spans="1:1" hidden="1">
      <c r="A244"/>
    </row>
    <row r="245" spans="1:1" hidden="1">
      <c r="A245"/>
    </row>
    <row r="246" spans="1:1" hidden="1">
      <c r="A246"/>
    </row>
    <row r="247" spans="1:1" hidden="1">
      <c r="A247"/>
    </row>
    <row r="248" ht="15" thickTop="1"/>
    <row r="252" ht="15" thickBot="1"/>
    <row r="253" spans="29:29" ht="15" thickBot="1">
      <c r="AC253" s="231">
        <f>SUBTOTAL(9, AD16:AD91)</f>
        <v>857665</v>
      </c>
    </row>
    <row r="265" spans="30:30">
      <c r="AD265" s="5">
        <f>SUM(AD16:AD118)</f>
        <v>1077140</v>
      </c>
    </row>
  </sheetData>
  <autoFilter ref="A13:AE120"/>
  <mergeCells count="28">
    <mergeCell ref="C13:C15"/>
    <mergeCell ref="AE13:AE15"/>
    <mergeCell ref="G13:G15"/>
    <mergeCell ref="H13:H15"/>
    <mergeCell ref="I13:I15"/>
    <mergeCell ref="K13:K15"/>
    <mergeCell ref="J13:J15"/>
    <mergeCell ref="S13:S15"/>
    <mergeCell ref="R13:R15"/>
    <mergeCell ref="L13:L15"/>
    <mergeCell ref="M13:M15"/>
    <mergeCell ref="X13:AB13"/>
    <mergeCell ref="AB120:AC120"/>
    <mergeCell ref="X12:AD12"/>
    <mergeCell ref="A12:D12"/>
    <mergeCell ref="E12:G12"/>
    <mergeCell ref="H12:W12"/>
    <mergeCell ref="N13:N15"/>
    <mergeCell ref="D13:D15"/>
    <mergeCell ref="T13:U15"/>
    <mergeCell ref="A13:A15"/>
    <mergeCell ref="O13:O15"/>
    <mergeCell ref="P13:P15"/>
    <mergeCell ref="Q13:Q15"/>
    <mergeCell ref="E13:E15"/>
    <mergeCell ref="F13:F15"/>
    <mergeCell ref="AD13:AD15"/>
    <mergeCell ref="B13:B15"/>
  </mergeCells>
  <conditionalFormatting sqref="W16 W81 W89:W91">
    <cfRule type="containsText" dxfId="1184" priority="14755" operator="containsText" text="HIGH">
      <formula>NOT(ISERROR(SEARCH("HIGH",W16)))</formula>
    </cfRule>
    <cfRule type="containsText" dxfId="1183" priority="14756" operator="containsText" text="SIGNIFICANT">
      <formula>NOT(ISERROR(SEARCH("SIGNIFICANT",W16)))</formula>
    </cfRule>
    <cfRule type="containsText" dxfId="1182" priority="14757" operator="containsText" text="MODERATE">
      <formula>NOT(ISERROR(SEARCH("MODERATE",W16)))</formula>
    </cfRule>
    <cfRule type="containsText" dxfId="1181" priority="14758" operator="containsText" text="LOW">
      <formula>NOT(ISERROR(SEARCH("LOW",W16)))</formula>
    </cfRule>
  </conditionalFormatting>
  <conditionalFormatting sqref="K16:M16 K89:M91 M38:M60 M93 M116 M71:M80">
    <cfRule type="containsText" dxfId="1180" priority="9248" operator="containsText" text="D">
      <formula>NOT(ISERROR(SEARCH("D",K16)))</formula>
    </cfRule>
    <cfRule type="containsText" dxfId="1179" priority="9249" operator="containsText" text="C">
      <formula>NOT(ISERROR(SEARCH("C",K16)))</formula>
    </cfRule>
    <cfRule type="containsText" dxfId="1178" priority="9250" operator="containsText" text="B/C">
      <formula>NOT(ISERROR(SEARCH("B/C",K16)))</formula>
    </cfRule>
    <cfRule type="containsText" dxfId="1177" priority="9251" operator="containsText" text="B">
      <formula>NOT(ISERROR(SEARCH("B",K16)))</formula>
    </cfRule>
    <cfRule type="containsText" dxfId="1176" priority="9252" operator="containsText" text="A">
      <formula>NOT(ISERROR(SEARCH("A",K16)))</formula>
    </cfRule>
  </conditionalFormatting>
  <conditionalFormatting sqref="A16 B81 A89:A91 D16:D71 D73:D88 D93">
    <cfRule type="expression" dxfId="1175" priority="9247" stopIfTrue="1">
      <formula>#REF!="YES"</formula>
    </cfRule>
  </conditionalFormatting>
  <conditionalFormatting sqref="A81 C28">
    <cfRule type="expression" dxfId="1174" priority="8704" stopIfTrue="1">
      <formula>#REF!="YES"</formula>
    </cfRule>
  </conditionalFormatting>
  <conditionalFormatting sqref="C30">
    <cfRule type="expression" dxfId="1173" priority="8238" stopIfTrue="1">
      <formula>#REF!="YES"</formula>
    </cfRule>
  </conditionalFormatting>
  <conditionalFormatting sqref="K81:M81">
    <cfRule type="containsText" dxfId="1172" priority="8493" operator="containsText" text="D">
      <formula>NOT(ISERROR(SEARCH("D",K81)))</formula>
    </cfRule>
    <cfRule type="containsText" dxfId="1171" priority="8494" operator="containsText" text="C">
      <formula>NOT(ISERROR(SEARCH("C",K81)))</formula>
    </cfRule>
    <cfRule type="containsText" dxfId="1170" priority="8495" operator="containsText" text="B/C">
      <formula>NOT(ISERROR(SEARCH("B/C",K81)))</formula>
    </cfRule>
    <cfRule type="containsText" dxfId="1169" priority="8496" operator="containsText" text="B">
      <formula>NOT(ISERROR(SEARCH("B",K81)))</formula>
    </cfRule>
    <cfRule type="containsText" dxfId="1168" priority="8497" operator="containsText" text="A">
      <formula>NOT(ISERROR(SEARCH("A",K81)))</formula>
    </cfRule>
  </conditionalFormatting>
  <conditionalFormatting sqref="B16:C16">
    <cfRule type="expression" dxfId="1167" priority="5689" stopIfTrue="1">
      <formula>#REF!="YES"</formula>
    </cfRule>
  </conditionalFormatting>
  <conditionalFormatting sqref="W17">
    <cfRule type="containsText" dxfId="1166" priority="4864" operator="containsText" text="HIGH">
      <formula>NOT(ISERROR(SEARCH("HIGH",W17)))</formula>
    </cfRule>
    <cfRule type="containsText" dxfId="1165" priority="4865" operator="containsText" text="SIGNIFICANT">
      <formula>NOT(ISERROR(SEARCH("SIGNIFICANT",W17)))</formula>
    </cfRule>
    <cfRule type="containsText" dxfId="1164" priority="4866" operator="containsText" text="MODERATE">
      <formula>NOT(ISERROR(SEARCH("MODERATE",W17)))</formula>
    </cfRule>
    <cfRule type="containsText" dxfId="1163" priority="4867" operator="containsText" text="LOW">
      <formula>NOT(ISERROR(SEARCH("LOW",W17)))</formula>
    </cfRule>
  </conditionalFormatting>
  <conditionalFormatting sqref="L17:M17">
    <cfRule type="containsText" dxfId="1162" priority="4859" operator="containsText" text="D">
      <formula>NOT(ISERROR(SEARCH("D",L17)))</formula>
    </cfRule>
    <cfRule type="containsText" dxfId="1161" priority="4860" operator="containsText" text="C">
      <formula>NOT(ISERROR(SEARCH("C",L17)))</formula>
    </cfRule>
    <cfRule type="containsText" dxfId="1160" priority="4861" operator="containsText" text="B/C">
      <formula>NOT(ISERROR(SEARCH("B/C",L17)))</formula>
    </cfRule>
    <cfRule type="containsText" dxfId="1159" priority="4862" operator="containsText" text="B">
      <formula>NOT(ISERROR(SEARCH("B",L17)))</formula>
    </cfRule>
    <cfRule type="containsText" dxfId="1158" priority="4863" operator="containsText" text="A">
      <formula>NOT(ISERROR(SEARCH("A",L17)))</formula>
    </cfRule>
  </conditionalFormatting>
  <conditionalFormatting sqref="A17">
    <cfRule type="expression" dxfId="1157" priority="4858" stopIfTrue="1">
      <formula>#REF!="YES"</formula>
    </cfRule>
  </conditionalFormatting>
  <conditionalFormatting sqref="B17:C17">
    <cfRule type="expression" dxfId="1156" priority="4857" stopIfTrue="1">
      <formula>#REF!="YES"</formula>
    </cfRule>
  </conditionalFormatting>
  <conditionalFormatting sqref="W20">
    <cfRule type="containsText" dxfId="1155" priority="4853" operator="containsText" text="HIGH">
      <formula>NOT(ISERROR(SEARCH("HIGH",W20)))</formula>
    </cfRule>
    <cfRule type="containsText" dxfId="1154" priority="4854" operator="containsText" text="SIGNIFICANT">
      <formula>NOT(ISERROR(SEARCH("SIGNIFICANT",W20)))</formula>
    </cfRule>
    <cfRule type="containsText" dxfId="1153" priority="4855" operator="containsText" text="MODERATE">
      <formula>NOT(ISERROR(SEARCH("MODERATE",W20)))</formula>
    </cfRule>
    <cfRule type="containsText" dxfId="1152" priority="4856" operator="containsText" text="LOW">
      <formula>NOT(ISERROR(SEARCH("LOW",W20)))</formula>
    </cfRule>
  </conditionalFormatting>
  <conditionalFormatting sqref="K20:M20">
    <cfRule type="containsText" dxfId="1151" priority="4848" operator="containsText" text="D">
      <formula>NOT(ISERROR(SEARCH("D",K20)))</formula>
    </cfRule>
    <cfRule type="containsText" dxfId="1150" priority="4849" operator="containsText" text="C">
      <formula>NOT(ISERROR(SEARCH("C",K20)))</formula>
    </cfRule>
    <cfRule type="containsText" dxfId="1149" priority="4850" operator="containsText" text="B/C">
      <formula>NOT(ISERROR(SEARCH("B/C",K20)))</formula>
    </cfRule>
    <cfRule type="containsText" dxfId="1148" priority="4851" operator="containsText" text="B">
      <formula>NOT(ISERROR(SEARCH("B",K20)))</formula>
    </cfRule>
    <cfRule type="containsText" dxfId="1147" priority="4852" operator="containsText" text="A">
      <formula>NOT(ISERROR(SEARCH("A",K20)))</formula>
    </cfRule>
  </conditionalFormatting>
  <conditionalFormatting sqref="A20">
    <cfRule type="expression" dxfId="1146" priority="4847" stopIfTrue="1">
      <formula>#REF!="YES"</formula>
    </cfRule>
  </conditionalFormatting>
  <conditionalFormatting sqref="B20:C20">
    <cfRule type="expression" dxfId="1145" priority="4846" stopIfTrue="1">
      <formula>#REF!="YES"</formula>
    </cfRule>
  </conditionalFormatting>
  <conditionalFormatting sqref="W31">
    <cfRule type="containsText" dxfId="1144" priority="4672" operator="containsText" text="HIGH">
      <formula>NOT(ISERROR(SEARCH("HIGH",W31)))</formula>
    </cfRule>
    <cfRule type="containsText" dxfId="1143" priority="4673" operator="containsText" text="SIGNIFICANT">
      <formula>NOT(ISERROR(SEARCH("SIGNIFICANT",W31)))</formula>
    </cfRule>
    <cfRule type="containsText" dxfId="1142" priority="4674" operator="containsText" text="MODERATE">
      <formula>NOT(ISERROR(SEARCH("MODERATE",W31)))</formula>
    </cfRule>
    <cfRule type="containsText" dxfId="1141" priority="4675" operator="containsText" text="LOW">
      <formula>NOT(ISERROR(SEARCH("LOW",W31)))</formula>
    </cfRule>
  </conditionalFormatting>
  <conditionalFormatting sqref="K31:M31">
    <cfRule type="containsText" dxfId="1140" priority="4667" operator="containsText" text="D">
      <formula>NOT(ISERROR(SEARCH("D",K31)))</formula>
    </cfRule>
    <cfRule type="containsText" dxfId="1139" priority="4668" operator="containsText" text="C">
      <formula>NOT(ISERROR(SEARCH("C",K31)))</formula>
    </cfRule>
    <cfRule type="containsText" dxfId="1138" priority="4669" operator="containsText" text="B/C">
      <formula>NOT(ISERROR(SEARCH("B/C",K31)))</formula>
    </cfRule>
    <cfRule type="containsText" dxfId="1137" priority="4670" operator="containsText" text="B">
      <formula>NOT(ISERROR(SEARCH("B",K31)))</formula>
    </cfRule>
    <cfRule type="containsText" dxfId="1136" priority="4671" operator="containsText" text="A">
      <formula>NOT(ISERROR(SEARCH("A",K31)))</formula>
    </cfRule>
  </conditionalFormatting>
  <conditionalFormatting sqref="A31">
    <cfRule type="expression" dxfId="1135" priority="4666" stopIfTrue="1">
      <formula>#REF!="YES"</formula>
    </cfRule>
  </conditionalFormatting>
  <conditionalFormatting sqref="W18">
    <cfRule type="containsText" dxfId="1134" priority="4831" operator="containsText" text="HIGH">
      <formula>NOT(ISERROR(SEARCH("HIGH",W18)))</formula>
    </cfRule>
    <cfRule type="containsText" dxfId="1133" priority="4832" operator="containsText" text="SIGNIFICANT">
      <formula>NOT(ISERROR(SEARCH("SIGNIFICANT",W18)))</formula>
    </cfRule>
    <cfRule type="containsText" dxfId="1132" priority="4833" operator="containsText" text="MODERATE">
      <formula>NOT(ISERROR(SEARCH("MODERATE",W18)))</formula>
    </cfRule>
    <cfRule type="containsText" dxfId="1131" priority="4834" operator="containsText" text="LOW">
      <formula>NOT(ISERROR(SEARCH("LOW",W18)))</formula>
    </cfRule>
  </conditionalFormatting>
  <conditionalFormatting sqref="K18:M18">
    <cfRule type="containsText" dxfId="1130" priority="4826" operator="containsText" text="D">
      <formula>NOT(ISERROR(SEARCH("D",K18)))</formula>
    </cfRule>
    <cfRule type="containsText" dxfId="1129" priority="4827" operator="containsText" text="C">
      <formula>NOT(ISERROR(SEARCH("C",K18)))</formula>
    </cfRule>
    <cfRule type="containsText" dxfId="1128" priority="4828" operator="containsText" text="B/C">
      <formula>NOT(ISERROR(SEARCH("B/C",K18)))</formula>
    </cfRule>
    <cfRule type="containsText" dxfId="1127" priority="4829" operator="containsText" text="B">
      <formula>NOT(ISERROR(SEARCH("B",K18)))</formula>
    </cfRule>
    <cfRule type="containsText" dxfId="1126" priority="4830" operator="containsText" text="A">
      <formula>NOT(ISERROR(SEARCH("A",K18)))</formula>
    </cfRule>
  </conditionalFormatting>
  <conditionalFormatting sqref="A18">
    <cfRule type="expression" dxfId="1125" priority="4825" stopIfTrue="1">
      <formula>#REF!="YES"</formula>
    </cfRule>
  </conditionalFormatting>
  <conditionalFormatting sqref="B18:C18">
    <cfRule type="expression" dxfId="1124" priority="4824" stopIfTrue="1">
      <formula>#REF!="YES"</formula>
    </cfRule>
  </conditionalFormatting>
  <conditionalFormatting sqref="W21">
    <cfRule type="containsText" dxfId="1123" priority="4820" operator="containsText" text="HIGH">
      <formula>NOT(ISERROR(SEARCH("HIGH",W21)))</formula>
    </cfRule>
    <cfRule type="containsText" dxfId="1122" priority="4821" operator="containsText" text="SIGNIFICANT">
      <formula>NOT(ISERROR(SEARCH("SIGNIFICANT",W21)))</formula>
    </cfRule>
    <cfRule type="containsText" dxfId="1121" priority="4822" operator="containsText" text="MODERATE">
      <formula>NOT(ISERROR(SEARCH("MODERATE",W21)))</formula>
    </cfRule>
    <cfRule type="containsText" dxfId="1120" priority="4823" operator="containsText" text="LOW">
      <formula>NOT(ISERROR(SEARCH("LOW",W21)))</formula>
    </cfRule>
  </conditionalFormatting>
  <conditionalFormatting sqref="K21:M21">
    <cfRule type="containsText" dxfId="1119" priority="4815" operator="containsText" text="D">
      <formula>NOT(ISERROR(SEARCH("D",K21)))</formula>
    </cfRule>
    <cfRule type="containsText" dxfId="1118" priority="4816" operator="containsText" text="C">
      <formula>NOT(ISERROR(SEARCH("C",K21)))</formula>
    </cfRule>
    <cfRule type="containsText" dxfId="1117" priority="4817" operator="containsText" text="B/C">
      <formula>NOT(ISERROR(SEARCH("B/C",K21)))</formula>
    </cfRule>
    <cfRule type="containsText" dxfId="1116" priority="4818" operator="containsText" text="B">
      <formula>NOT(ISERROR(SEARCH("B",K21)))</formula>
    </cfRule>
    <cfRule type="containsText" dxfId="1115" priority="4819" operator="containsText" text="A">
      <formula>NOT(ISERROR(SEARCH("A",K21)))</formula>
    </cfRule>
  </conditionalFormatting>
  <conditionalFormatting sqref="A21">
    <cfRule type="expression" dxfId="1114" priority="4814" stopIfTrue="1">
      <formula>#REF!="YES"</formula>
    </cfRule>
  </conditionalFormatting>
  <conditionalFormatting sqref="B21:C21">
    <cfRule type="expression" dxfId="1113" priority="4813" stopIfTrue="1">
      <formula>#REF!="YES"</formula>
    </cfRule>
  </conditionalFormatting>
  <conditionalFormatting sqref="W22">
    <cfRule type="containsText" dxfId="1112" priority="4809" operator="containsText" text="HIGH">
      <formula>NOT(ISERROR(SEARCH("HIGH",W22)))</formula>
    </cfRule>
    <cfRule type="containsText" dxfId="1111" priority="4810" operator="containsText" text="SIGNIFICANT">
      <formula>NOT(ISERROR(SEARCH("SIGNIFICANT",W22)))</formula>
    </cfRule>
    <cfRule type="containsText" dxfId="1110" priority="4811" operator="containsText" text="MODERATE">
      <formula>NOT(ISERROR(SEARCH("MODERATE",W22)))</formula>
    </cfRule>
    <cfRule type="containsText" dxfId="1109" priority="4812" operator="containsText" text="LOW">
      <formula>NOT(ISERROR(SEARCH("LOW",W22)))</formula>
    </cfRule>
  </conditionalFormatting>
  <conditionalFormatting sqref="K22:M22">
    <cfRule type="containsText" dxfId="1108" priority="4804" operator="containsText" text="D">
      <formula>NOT(ISERROR(SEARCH("D",K22)))</formula>
    </cfRule>
    <cfRule type="containsText" dxfId="1107" priority="4805" operator="containsText" text="C">
      <formula>NOT(ISERROR(SEARCH("C",K22)))</formula>
    </cfRule>
    <cfRule type="containsText" dxfId="1106" priority="4806" operator="containsText" text="B/C">
      <formula>NOT(ISERROR(SEARCH("B/C",K22)))</formula>
    </cfRule>
    <cfRule type="containsText" dxfId="1105" priority="4807" operator="containsText" text="B">
      <formula>NOT(ISERROR(SEARCH("B",K22)))</formula>
    </cfRule>
    <cfRule type="containsText" dxfId="1104" priority="4808" operator="containsText" text="A">
      <formula>NOT(ISERROR(SEARCH("A",K22)))</formula>
    </cfRule>
  </conditionalFormatting>
  <conditionalFormatting sqref="A22">
    <cfRule type="expression" dxfId="1103" priority="4803" stopIfTrue="1">
      <formula>#REF!="YES"</formula>
    </cfRule>
  </conditionalFormatting>
  <conditionalFormatting sqref="B22:C22">
    <cfRule type="expression" dxfId="1102" priority="4802" stopIfTrue="1">
      <formula>#REF!="YES"</formula>
    </cfRule>
  </conditionalFormatting>
  <conditionalFormatting sqref="B48 C31 C73">
    <cfRule type="expression" dxfId="1101" priority="4581" stopIfTrue="1">
      <formula>#REF!="YES"</formula>
    </cfRule>
  </conditionalFormatting>
  <conditionalFormatting sqref="B31">
    <cfRule type="expression" dxfId="1100" priority="4665" stopIfTrue="1">
      <formula>#REF!="YES"</formula>
    </cfRule>
  </conditionalFormatting>
  <conditionalFormatting sqref="W27">
    <cfRule type="containsText" dxfId="1099" priority="4727" operator="containsText" text="HIGH">
      <formula>NOT(ISERROR(SEARCH("HIGH",W27)))</formula>
    </cfRule>
    <cfRule type="containsText" dxfId="1098" priority="4728" operator="containsText" text="SIGNIFICANT">
      <formula>NOT(ISERROR(SEARCH("SIGNIFICANT",W27)))</formula>
    </cfRule>
    <cfRule type="containsText" dxfId="1097" priority="4729" operator="containsText" text="MODERATE">
      <formula>NOT(ISERROR(SEARCH("MODERATE",W27)))</formula>
    </cfRule>
    <cfRule type="containsText" dxfId="1096" priority="4730" operator="containsText" text="LOW">
      <formula>NOT(ISERROR(SEARCH("LOW",W27)))</formula>
    </cfRule>
  </conditionalFormatting>
  <conditionalFormatting sqref="L27:M27">
    <cfRule type="containsText" dxfId="1095" priority="4722" operator="containsText" text="D">
      <formula>NOT(ISERROR(SEARCH("D",L27)))</formula>
    </cfRule>
    <cfRule type="containsText" dxfId="1094" priority="4723" operator="containsText" text="C">
      <formula>NOT(ISERROR(SEARCH("C",L27)))</formula>
    </cfRule>
    <cfRule type="containsText" dxfId="1093" priority="4724" operator="containsText" text="B/C">
      <formula>NOT(ISERROR(SEARCH("B/C",L27)))</formula>
    </cfRule>
    <cfRule type="containsText" dxfId="1092" priority="4725" operator="containsText" text="B">
      <formula>NOT(ISERROR(SEARCH("B",L27)))</formula>
    </cfRule>
    <cfRule type="containsText" dxfId="1091" priority="4726" operator="containsText" text="A">
      <formula>NOT(ISERROR(SEARCH("A",L27)))</formula>
    </cfRule>
  </conditionalFormatting>
  <conditionalFormatting sqref="A27">
    <cfRule type="expression" dxfId="1090" priority="4721" stopIfTrue="1">
      <formula>#REF!="YES"</formula>
    </cfRule>
  </conditionalFormatting>
  <conditionalFormatting sqref="B27:C27">
    <cfRule type="expression" dxfId="1089" priority="4720" stopIfTrue="1">
      <formula>#REF!="YES"</formula>
    </cfRule>
  </conditionalFormatting>
  <conditionalFormatting sqref="W29">
    <cfRule type="containsText" dxfId="1088" priority="4694" operator="containsText" text="HIGH">
      <formula>NOT(ISERROR(SEARCH("HIGH",W29)))</formula>
    </cfRule>
    <cfRule type="containsText" dxfId="1087" priority="4695" operator="containsText" text="SIGNIFICANT">
      <formula>NOT(ISERROR(SEARCH("SIGNIFICANT",W29)))</formula>
    </cfRule>
    <cfRule type="containsText" dxfId="1086" priority="4696" operator="containsText" text="MODERATE">
      <formula>NOT(ISERROR(SEARCH("MODERATE",W29)))</formula>
    </cfRule>
    <cfRule type="containsText" dxfId="1085" priority="4697" operator="containsText" text="LOW">
      <formula>NOT(ISERROR(SEARCH("LOW",W29)))</formula>
    </cfRule>
  </conditionalFormatting>
  <conditionalFormatting sqref="K29:M29">
    <cfRule type="containsText" dxfId="1084" priority="4689" operator="containsText" text="D">
      <formula>NOT(ISERROR(SEARCH("D",K29)))</formula>
    </cfRule>
    <cfRule type="containsText" dxfId="1083" priority="4690" operator="containsText" text="C">
      <formula>NOT(ISERROR(SEARCH("C",K29)))</formula>
    </cfRule>
    <cfRule type="containsText" dxfId="1082" priority="4691" operator="containsText" text="B/C">
      <formula>NOT(ISERROR(SEARCH("B/C",K29)))</formula>
    </cfRule>
    <cfRule type="containsText" dxfId="1081" priority="4692" operator="containsText" text="B">
      <formula>NOT(ISERROR(SEARCH("B",K29)))</formula>
    </cfRule>
    <cfRule type="containsText" dxfId="1080" priority="4693" operator="containsText" text="A">
      <formula>NOT(ISERROR(SEARCH("A",K29)))</formula>
    </cfRule>
  </conditionalFormatting>
  <conditionalFormatting sqref="A29">
    <cfRule type="expression" dxfId="1079" priority="4688" stopIfTrue="1">
      <formula>#REF!="YES"</formula>
    </cfRule>
  </conditionalFormatting>
  <conditionalFormatting sqref="B29">
    <cfRule type="expression" dxfId="1078" priority="4687" stopIfTrue="1">
      <formula>#REF!="YES"</formula>
    </cfRule>
  </conditionalFormatting>
  <conditionalFormatting sqref="C48">
    <cfRule type="expression" dxfId="1077" priority="4580" stopIfTrue="1">
      <formula>#REF!="YES"</formula>
    </cfRule>
  </conditionalFormatting>
  <conditionalFormatting sqref="C29">
    <cfRule type="expression" dxfId="1076" priority="4664" stopIfTrue="1">
      <formula>#REF!="YES"</formula>
    </cfRule>
  </conditionalFormatting>
  <conditionalFormatting sqref="W40">
    <cfRule type="containsText" dxfId="1075" priority="4615" operator="containsText" text="HIGH">
      <formula>NOT(ISERROR(SEARCH("HIGH",W40)))</formula>
    </cfRule>
    <cfRule type="containsText" dxfId="1074" priority="4616" operator="containsText" text="SIGNIFICANT">
      <formula>NOT(ISERROR(SEARCH("SIGNIFICANT",W40)))</formula>
    </cfRule>
    <cfRule type="containsText" dxfId="1073" priority="4617" operator="containsText" text="MODERATE">
      <formula>NOT(ISERROR(SEARCH("MODERATE",W40)))</formula>
    </cfRule>
    <cfRule type="containsText" dxfId="1072" priority="4618" operator="containsText" text="LOW">
      <formula>NOT(ISERROR(SEARCH("LOW",W40)))</formula>
    </cfRule>
  </conditionalFormatting>
  <conditionalFormatting sqref="K40:L40">
    <cfRule type="containsText" dxfId="1071" priority="4610" operator="containsText" text="D">
      <formula>NOT(ISERROR(SEARCH("D",K40)))</formula>
    </cfRule>
    <cfRule type="containsText" dxfId="1070" priority="4611" operator="containsText" text="C">
      <formula>NOT(ISERROR(SEARCH("C",K40)))</formula>
    </cfRule>
    <cfRule type="containsText" dxfId="1069" priority="4612" operator="containsText" text="B/C">
      <formula>NOT(ISERROR(SEARCH("B/C",K40)))</formula>
    </cfRule>
    <cfRule type="containsText" dxfId="1068" priority="4613" operator="containsText" text="B">
      <formula>NOT(ISERROR(SEARCH("B",K40)))</formula>
    </cfRule>
    <cfRule type="containsText" dxfId="1067" priority="4614" operator="containsText" text="A">
      <formula>NOT(ISERROR(SEARCH("A",K40)))</formula>
    </cfRule>
  </conditionalFormatting>
  <conditionalFormatting sqref="A40">
    <cfRule type="expression" dxfId="1066" priority="4609" stopIfTrue="1">
      <formula>#REF!="YES"</formula>
    </cfRule>
  </conditionalFormatting>
  <conditionalFormatting sqref="B40">
    <cfRule type="expression" dxfId="1065" priority="4608" stopIfTrue="1">
      <formula>#REF!="YES"</formula>
    </cfRule>
  </conditionalFormatting>
  <conditionalFormatting sqref="W36">
    <cfRule type="containsText" dxfId="1064" priority="4659" operator="containsText" text="HIGH">
      <formula>NOT(ISERROR(SEARCH("HIGH",W36)))</formula>
    </cfRule>
    <cfRule type="containsText" dxfId="1063" priority="4660" operator="containsText" text="SIGNIFICANT">
      <formula>NOT(ISERROR(SEARCH("SIGNIFICANT",W36)))</formula>
    </cfRule>
    <cfRule type="containsText" dxfId="1062" priority="4661" operator="containsText" text="MODERATE">
      <formula>NOT(ISERROR(SEARCH("MODERATE",W36)))</formula>
    </cfRule>
    <cfRule type="containsText" dxfId="1061" priority="4662" operator="containsText" text="LOW">
      <formula>NOT(ISERROR(SEARCH("LOW",W36)))</formula>
    </cfRule>
  </conditionalFormatting>
  <conditionalFormatting sqref="L36:M36">
    <cfRule type="containsText" dxfId="1060" priority="4654" operator="containsText" text="D">
      <formula>NOT(ISERROR(SEARCH("D",L36)))</formula>
    </cfRule>
    <cfRule type="containsText" dxfId="1059" priority="4655" operator="containsText" text="C">
      <formula>NOT(ISERROR(SEARCH("C",L36)))</formula>
    </cfRule>
    <cfRule type="containsText" dxfId="1058" priority="4656" operator="containsText" text="B/C">
      <formula>NOT(ISERROR(SEARCH("B/C",L36)))</formula>
    </cfRule>
    <cfRule type="containsText" dxfId="1057" priority="4657" operator="containsText" text="B">
      <formula>NOT(ISERROR(SEARCH("B",L36)))</formula>
    </cfRule>
    <cfRule type="containsText" dxfId="1056" priority="4658" operator="containsText" text="A">
      <formula>NOT(ISERROR(SEARCH("A",L36)))</formula>
    </cfRule>
  </conditionalFormatting>
  <conditionalFormatting sqref="A36">
    <cfRule type="expression" dxfId="1055" priority="4653" stopIfTrue="1">
      <formula>#REF!="YES"</formula>
    </cfRule>
  </conditionalFormatting>
  <conditionalFormatting sqref="B36:C36">
    <cfRule type="expression" dxfId="1054" priority="4652" stopIfTrue="1">
      <formula>#REF!="YES"</formula>
    </cfRule>
  </conditionalFormatting>
  <conditionalFormatting sqref="W39">
    <cfRule type="containsText" dxfId="1053" priority="4637" operator="containsText" text="HIGH">
      <formula>NOT(ISERROR(SEARCH("HIGH",W39)))</formula>
    </cfRule>
    <cfRule type="containsText" dxfId="1052" priority="4638" operator="containsText" text="SIGNIFICANT">
      <formula>NOT(ISERROR(SEARCH("SIGNIFICANT",W39)))</formula>
    </cfRule>
    <cfRule type="containsText" dxfId="1051" priority="4639" operator="containsText" text="MODERATE">
      <formula>NOT(ISERROR(SEARCH("MODERATE",W39)))</formula>
    </cfRule>
    <cfRule type="containsText" dxfId="1050" priority="4640" operator="containsText" text="LOW">
      <formula>NOT(ISERROR(SEARCH("LOW",W39)))</formula>
    </cfRule>
  </conditionalFormatting>
  <conditionalFormatting sqref="K39:L39">
    <cfRule type="containsText" dxfId="1049" priority="4632" operator="containsText" text="D">
      <formula>NOT(ISERROR(SEARCH("D",K39)))</formula>
    </cfRule>
    <cfRule type="containsText" dxfId="1048" priority="4633" operator="containsText" text="C">
      <formula>NOT(ISERROR(SEARCH("C",K39)))</formula>
    </cfRule>
    <cfRule type="containsText" dxfId="1047" priority="4634" operator="containsText" text="B/C">
      <formula>NOT(ISERROR(SEARCH("B/C",K39)))</formula>
    </cfRule>
    <cfRule type="containsText" dxfId="1046" priority="4635" operator="containsText" text="B">
      <formula>NOT(ISERROR(SEARCH("B",K39)))</formula>
    </cfRule>
    <cfRule type="containsText" dxfId="1045" priority="4636" operator="containsText" text="A">
      <formula>NOT(ISERROR(SEARCH("A",K39)))</formula>
    </cfRule>
  </conditionalFormatting>
  <conditionalFormatting sqref="A39">
    <cfRule type="expression" dxfId="1044" priority="4631" stopIfTrue="1">
      <formula>#REF!="YES"</formula>
    </cfRule>
  </conditionalFormatting>
  <conditionalFormatting sqref="B39">
    <cfRule type="expression" dxfId="1043" priority="4630" stopIfTrue="1">
      <formula>#REF!="YES"</formula>
    </cfRule>
  </conditionalFormatting>
  <conditionalFormatting sqref="W38">
    <cfRule type="containsText" dxfId="1042" priority="4626" operator="containsText" text="HIGH">
      <formula>NOT(ISERROR(SEARCH("HIGH",W38)))</formula>
    </cfRule>
    <cfRule type="containsText" dxfId="1041" priority="4627" operator="containsText" text="SIGNIFICANT">
      <formula>NOT(ISERROR(SEARCH("SIGNIFICANT",W38)))</formula>
    </cfRule>
    <cfRule type="containsText" dxfId="1040" priority="4628" operator="containsText" text="MODERATE">
      <formula>NOT(ISERROR(SEARCH("MODERATE",W38)))</formula>
    </cfRule>
    <cfRule type="containsText" dxfId="1039" priority="4629" operator="containsText" text="LOW">
      <formula>NOT(ISERROR(SEARCH("LOW",W38)))</formula>
    </cfRule>
  </conditionalFormatting>
  <conditionalFormatting sqref="L38">
    <cfRule type="containsText" dxfId="1038" priority="4621" operator="containsText" text="D">
      <formula>NOT(ISERROR(SEARCH("D",L38)))</formula>
    </cfRule>
    <cfRule type="containsText" dxfId="1037" priority="4622" operator="containsText" text="C">
      <formula>NOT(ISERROR(SEARCH("C",L38)))</formula>
    </cfRule>
    <cfRule type="containsText" dxfId="1036" priority="4623" operator="containsText" text="B/C">
      <formula>NOT(ISERROR(SEARCH("B/C",L38)))</formula>
    </cfRule>
    <cfRule type="containsText" dxfId="1035" priority="4624" operator="containsText" text="B">
      <formula>NOT(ISERROR(SEARCH("B",L38)))</formula>
    </cfRule>
    <cfRule type="containsText" dxfId="1034" priority="4625" operator="containsText" text="A">
      <formula>NOT(ISERROR(SEARCH("A",L38)))</formula>
    </cfRule>
  </conditionalFormatting>
  <conditionalFormatting sqref="A38">
    <cfRule type="expression" dxfId="1033" priority="4620" stopIfTrue="1">
      <formula>#REF!="YES"</formula>
    </cfRule>
  </conditionalFormatting>
  <conditionalFormatting sqref="B38">
    <cfRule type="expression" dxfId="1032" priority="4619" stopIfTrue="1">
      <formula>#REF!="YES"</formula>
    </cfRule>
  </conditionalFormatting>
  <conditionalFormatting sqref="C38:C40">
    <cfRule type="expression" dxfId="1031" priority="4605" stopIfTrue="1">
      <formula>#REF!="YES"</formula>
    </cfRule>
  </conditionalFormatting>
  <conditionalFormatting sqref="W45">
    <cfRule type="containsText" dxfId="1030" priority="4600" operator="containsText" text="HIGH">
      <formula>NOT(ISERROR(SEARCH("HIGH",W45)))</formula>
    </cfRule>
    <cfRule type="containsText" dxfId="1029" priority="4601" operator="containsText" text="SIGNIFICANT">
      <formula>NOT(ISERROR(SEARCH("SIGNIFICANT",W45)))</formula>
    </cfRule>
    <cfRule type="containsText" dxfId="1028" priority="4602" operator="containsText" text="MODERATE">
      <formula>NOT(ISERROR(SEARCH("MODERATE",W45)))</formula>
    </cfRule>
    <cfRule type="containsText" dxfId="1027" priority="4603" operator="containsText" text="LOW">
      <formula>NOT(ISERROR(SEARCH("LOW",W45)))</formula>
    </cfRule>
  </conditionalFormatting>
  <conditionalFormatting sqref="K45:L45">
    <cfRule type="containsText" dxfId="1026" priority="4595" operator="containsText" text="D">
      <formula>NOT(ISERROR(SEARCH("D",K45)))</formula>
    </cfRule>
    <cfRule type="containsText" dxfId="1025" priority="4596" operator="containsText" text="C">
      <formula>NOT(ISERROR(SEARCH("C",K45)))</formula>
    </cfRule>
    <cfRule type="containsText" dxfId="1024" priority="4597" operator="containsText" text="B/C">
      <formula>NOT(ISERROR(SEARCH("B/C",K45)))</formula>
    </cfRule>
    <cfRule type="containsText" dxfId="1023" priority="4598" operator="containsText" text="B">
      <formula>NOT(ISERROR(SEARCH("B",K45)))</formula>
    </cfRule>
    <cfRule type="containsText" dxfId="1022" priority="4599" operator="containsText" text="A">
      <formula>NOT(ISERROR(SEARCH("A",K45)))</formula>
    </cfRule>
  </conditionalFormatting>
  <conditionalFormatting sqref="A45">
    <cfRule type="expression" dxfId="1021" priority="4594" stopIfTrue="1">
      <formula>#REF!="YES"</formula>
    </cfRule>
  </conditionalFormatting>
  <conditionalFormatting sqref="B45">
    <cfRule type="expression" dxfId="1020" priority="4593" stopIfTrue="1">
      <formula>#REF!="YES"</formula>
    </cfRule>
  </conditionalFormatting>
  <conditionalFormatting sqref="C45">
    <cfRule type="expression" dxfId="1019" priority="4592" stopIfTrue="1">
      <formula>#REF!="YES"</formula>
    </cfRule>
  </conditionalFormatting>
  <conditionalFormatting sqref="W48">
    <cfRule type="containsText" dxfId="1018" priority="4588" operator="containsText" text="HIGH">
      <formula>NOT(ISERROR(SEARCH("HIGH",W48)))</formula>
    </cfRule>
    <cfRule type="containsText" dxfId="1017" priority="4589" operator="containsText" text="SIGNIFICANT">
      <formula>NOT(ISERROR(SEARCH("SIGNIFICANT",W48)))</formula>
    </cfRule>
    <cfRule type="containsText" dxfId="1016" priority="4590" operator="containsText" text="MODERATE">
      <formula>NOT(ISERROR(SEARCH("MODERATE",W48)))</formula>
    </cfRule>
    <cfRule type="containsText" dxfId="1015" priority="4591" operator="containsText" text="LOW">
      <formula>NOT(ISERROR(SEARCH("LOW",W48)))</formula>
    </cfRule>
  </conditionalFormatting>
  <conditionalFormatting sqref="K48:L48">
    <cfRule type="containsText" dxfId="1014" priority="4583" operator="containsText" text="D">
      <formula>NOT(ISERROR(SEARCH("D",K48)))</formula>
    </cfRule>
    <cfRule type="containsText" dxfId="1013" priority="4584" operator="containsText" text="C">
      <formula>NOT(ISERROR(SEARCH("C",K48)))</formula>
    </cfRule>
    <cfRule type="containsText" dxfId="1012" priority="4585" operator="containsText" text="B/C">
      <formula>NOT(ISERROR(SEARCH("B/C",K48)))</formula>
    </cfRule>
    <cfRule type="containsText" dxfId="1011" priority="4586" operator="containsText" text="B">
      <formula>NOT(ISERROR(SEARCH("B",K48)))</formula>
    </cfRule>
    <cfRule type="containsText" dxfId="1010" priority="4587" operator="containsText" text="A">
      <formula>NOT(ISERROR(SEARCH("A",K48)))</formula>
    </cfRule>
  </conditionalFormatting>
  <conditionalFormatting sqref="A48">
    <cfRule type="expression" dxfId="1009" priority="4582" stopIfTrue="1">
      <formula>#REF!="YES"</formula>
    </cfRule>
  </conditionalFormatting>
  <conditionalFormatting sqref="W46">
    <cfRule type="containsText" dxfId="1008" priority="4576" operator="containsText" text="HIGH">
      <formula>NOT(ISERROR(SEARCH("HIGH",W46)))</formula>
    </cfRule>
    <cfRule type="containsText" dxfId="1007" priority="4577" operator="containsText" text="SIGNIFICANT">
      <formula>NOT(ISERROR(SEARCH("SIGNIFICANT",W46)))</formula>
    </cfRule>
    <cfRule type="containsText" dxfId="1006" priority="4578" operator="containsText" text="MODERATE">
      <formula>NOT(ISERROR(SEARCH("MODERATE",W46)))</formula>
    </cfRule>
    <cfRule type="containsText" dxfId="1005" priority="4579" operator="containsText" text="LOW">
      <formula>NOT(ISERROR(SEARCH("LOW",W46)))</formula>
    </cfRule>
  </conditionalFormatting>
  <conditionalFormatting sqref="K46:L46">
    <cfRule type="containsText" dxfId="1004" priority="4571" operator="containsText" text="D">
      <formula>NOT(ISERROR(SEARCH("D",K46)))</formula>
    </cfRule>
    <cfRule type="containsText" dxfId="1003" priority="4572" operator="containsText" text="C">
      <formula>NOT(ISERROR(SEARCH("C",K46)))</formula>
    </cfRule>
    <cfRule type="containsText" dxfId="1002" priority="4573" operator="containsText" text="B/C">
      <formula>NOT(ISERROR(SEARCH("B/C",K46)))</formula>
    </cfRule>
    <cfRule type="containsText" dxfId="1001" priority="4574" operator="containsText" text="B">
      <formula>NOT(ISERROR(SEARCH("B",K46)))</formula>
    </cfRule>
    <cfRule type="containsText" dxfId="1000" priority="4575" operator="containsText" text="A">
      <formula>NOT(ISERROR(SEARCH("A",K46)))</formula>
    </cfRule>
  </conditionalFormatting>
  <conditionalFormatting sqref="A46">
    <cfRule type="expression" dxfId="999" priority="4570" stopIfTrue="1">
      <formula>#REF!="YES"</formula>
    </cfRule>
  </conditionalFormatting>
  <conditionalFormatting sqref="B46">
    <cfRule type="expression" dxfId="998" priority="4569" stopIfTrue="1">
      <formula>#REF!="YES"</formula>
    </cfRule>
  </conditionalFormatting>
  <conditionalFormatting sqref="C46">
    <cfRule type="expression" dxfId="997" priority="4568" stopIfTrue="1">
      <formula>#REF!="YES"</formula>
    </cfRule>
  </conditionalFormatting>
  <conditionalFormatting sqref="W54">
    <cfRule type="containsText" dxfId="996" priority="4520" operator="containsText" text="HIGH">
      <formula>NOT(ISERROR(SEARCH("HIGH",W54)))</formula>
    </cfRule>
    <cfRule type="containsText" dxfId="995" priority="4521" operator="containsText" text="SIGNIFICANT">
      <formula>NOT(ISERROR(SEARCH("SIGNIFICANT",W54)))</formula>
    </cfRule>
    <cfRule type="containsText" dxfId="994" priority="4522" operator="containsText" text="MODERATE">
      <formula>NOT(ISERROR(SEARCH("MODERATE",W54)))</formula>
    </cfRule>
    <cfRule type="containsText" dxfId="993" priority="4523" operator="containsText" text="LOW">
      <formula>NOT(ISERROR(SEARCH("LOW",W54)))</formula>
    </cfRule>
  </conditionalFormatting>
  <conditionalFormatting sqref="K54:L54">
    <cfRule type="containsText" dxfId="992" priority="4515" operator="containsText" text="D">
      <formula>NOT(ISERROR(SEARCH("D",K54)))</formula>
    </cfRule>
    <cfRule type="containsText" dxfId="991" priority="4516" operator="containsText" text="C">
      <formula>NOT(ISERROR(SEARCH("C",K54)))</formula>
    </cfRule>
    <cfRule type="containsText" dxfId="990" priority="4517" operator="containsText" text="B/C">
      <formula>NOT(ISERROR(SEARCH("B/C",K54)))</formula>
    </cfRule>
    <cfRule type="containsText" dxfId="989" priority="4518" operator="containsText" text="B">
      <formula>NOT(ISERROR(SEARCH("B",K54)))</formula>
    </cfRule>
    <cfRule type="containsText" dxfId="988" priority="4519" operator="containsText" text="A">
      <formula>NOT(ISERROR(SEARCH("A",K54)))</formula>
    </cfRule>
  </conditionalFormatting>
  <conditionalFormatting sqref="A54">
    <cfRule type="expression" dxfId="987" priority="4514" stopIfTrue="1">
      <formula>#REF!="YES"</formula>
    </cfRule>
  </conditionalFormatting>
  <conditionalFormatting sqref="B54">
    <cfRule type="expression" dxfId="986" priority="4513" stopIfTrue="1">
      <formula>#REF!="YES"</formula>
    </cfRule>
  </conditionalFormatting>
  <conditionalFormatting sqref="W49">
    <cfRule type="containsText" dxfId="985" priority="4564" operator="containsText" text="HIGH">
      <formula>NOT(ISERROR(SEARCH("HIGH",W49)))</formula>
    </cfRule>
    <cfRule type="containsText" dxfId="984" priority="4565" operator="containsText" text="SIGNIFICANT">
      <formula>NOT(ISERROR(SEARCH("SIGNIFICANT",W49)))</formula>
    </cfRule>
    <cfRule type="containsText" dxfId="983" priority="4566" operator="containsText" text="MODERATE">
      <formula>NOT(ISERROR(SEARCH("MODERATE",W49)))</formula>
    </cfRule>
    <cfRule type="containsText" dxfId="982" priority="4567" operator="containsText" text="LOW">
      <formula>NOT(ISERROR(SEARCH("LOW",W49)))</formula>
    </cfRule>
  </conditionalFormatting>
  <conditionalFormatting sqref="L49">
    <cfRule type="containsText" dxfId="981" priority="4559" operator="containsText" text="D">
      <formula>NOT(ISERROR(SEARCH("D",L49)))</formula>
    </cfRule>
    <cfRule type="containsText" dxfId="980" priority="4560" operator="containsText" text="C">
      <formula>NOT(ISERROR(SEARCH("C",L49)))</formula>
    </cfRule>
    <cfRule type="containsText" dxfId="979" priority="4561" operator="containsText" text="B/C">
      <formula>NOT(ISERROR(SEARCH("B/C",L49)))</formula>
    </cfRule>
    <cfRule type="containsText" dxfId="978" priority="4562" operator="containsText" text="B">
      <formula>NOT(ISERROR(SEARCH("B",L49)))</formula>
    </cfRule>
    <cfRule type="containsText" dxfId="977" priority="4563" operator="containsText" text="A">
      <formula>NOT(ISERROR(SEARCH("A",L49)))</formula>
    </cfRule>
  </conditionalFormatting>
  <conditionalFormatting sqref="A49">
    <cfRule type="expression" dxfId="976" priority="4558" stopIfTrue="1">
      <formula>#REF!="YES"</formula>
    </cfRule>
  </conditionalFormatting>
  <conditionalFormatting sqref="B49:C49">
    <cfRule type="expression" dxfId="975" priority="4557" stopIfTrue="1">
      <formula>#REF!="YES"</formula>
    </cfRule>
  </conditionalFormatting>
  <conditionalFormatting sqref="W50">
    <cfRule type="containsText" dxfId="974" priority="4553" operator="containsText" text="HIGH">
      <formula>NOT(ISERROR(SEARCH("HIGH",W50)))</formula>
    </cfRule>
    <cfRule type="containsText" dxfId="973" priority="4554" operator="containsText" text="SIGNIFICANT">
      <formula>NOT(ISERROR(SEARCH("SIGNIFICANT",W50)))</formula>
    </cfRule>
    <cfRule type="containsText" dxfId="972" priority="4555" operator="containsText" text="MODERATE">
      <formula>NOT(ISERROR(SEARCH("MODERATE",W50)))</formula>
    </cfRule>
    <cfRule type="containsText" dxfId="971" priority="4556" operator="containsText" text="LOW">
      <formula>NOT(ISERROR(SEARCH("LOW",W50)))</formula>
    </cfRule>
  </conditionalFormatting>
  <conditionalFormatting sqref="L50">
    <cfRule type="containsText" dxfId="970" priority="4548" operator="containsText" text="D">
      <formula>NOT(ISERROR(SEARCH("D",L50)))</formula>
    </cfRule>
    <cfRule type="containsText" dxfId="969" priority="4549" operator="containsText" text="C">
      <formula>NOT(ISERROR(SEARCH("C",L50)))</formula>
    </cfRule>
    <cfRule type="containsText" dxfId="968" priority="4550" operator="containsText" text="B/C">
      <formula>NOT(ISERROR(SEARCH("B/C",L50)))</formula>
    </cfRule>
    <cfRule type="containsText" dxfId="967" priority="4551" operator="containsText" text="B">
      <formula>NOT(ISERROR(SEARCH("B",L50)))</formula>
    </cfRule>
    <cfRule type="containsText" dxfId="966" priority="4552" operator="containsText" text="A">
      <formula>NOT(ISERROR(SEARCH("A",L50)))</formula>
    </cfRule>
  </conditionalFormatting>
  <conditionalFormatting sqref="A50">
    <cfRule type="expression" dxfId="965" priority="4547" stopIfTrue="1">
      <formula>#REF!="YES"</formula>
    </cfRule>
  </conditionalFormatting>
  <conditionalFormatting sqref="B50">
    <cfRule type="expression" dxfId="964" priority="4546" stopIfTrue="1">
      <formula>#REF!="YES"</formula>
    </cfRule>
  </conditionalFormatting>
  <conditionalFormatting sqref="W53">
    <cfRule type="containsText" dxfId="963" priority="4542" operator="containsText" text="HIGH">
      <formula>NOT(ISERROR(SEARCH("HIGH",W53)))</formula>
    </cfRule>
    <cfRule type="containsText" dxfId="962" priority="4543" operator="containsText" text="SIGNIFICANT">
      <formula>NOT(ISERROR(SEARCH("SIGNIFICANT",W53)))</formula>
    </cfRule>
    <cfRule type="containsText" dxfId="961" priority="4544" operator="containsText" text="MODERATE">
      <formula>NOT(ISERROR(SEARCH("MODERATE",W53)))</formula>
    </cfRule>
    <cfRule type="containsText" dxfId="960" priority="4545" operator="containsText" text="LOW">
      <formula>NOT(ISERROR(SEARCH("LOW",W53)))</formula>
    </cfRule>
  </conditionalFormatting>
  <conditionalFormatting sqref="K53:L53">
    <cfRule type="containsText" dxfId="959" priority="4537" operator="containsText" text="D">
      <formula>NOT(ISERROR(SEARCH("D",K53)))</formula>
    </cfRule>
    <cfRule type="containsText" dxfId="958" priority="4538" operator="containsText" text="C">
      <formula>NOT(ISERROR(SEARCH("C",K53)))</formula>
    </cfRule>
    <cfRule type="containsText" dxfId="957" priority="4539" operator="containsText" text="B/C">
      <formula>NOT(ISERROR(SEARCH("B/C",K53)))</formula>
    </cfRule>
    <cfRule type="containsText" dxfId="956" priority="4540" operator="containsText" text="B">
      <formula>NOT(ISERROR(SEARCH("B",K53)))</formula>
    </cfRule>
    <cfRule type="containsText" dxfId="955" priority="4541" operator="containsText" text="A">
      <formula>NOT(ISERROR(SEARCH("A",K53)))</formula>
    </cfRule>
  </conditionalFormatting>
  <conditionalFormatting sqref="A53">
    <cfRule type="expression" dxfId="954" priority="4536" stopIfTrue="1">
      <formula>#REF!="YES"</formula>
    </cfRule>
  </conditionalFormatting>
  <conditionalFormatting sqref="B53">
    <cfRule type="expression" dxfId="953" priority="4535" stopIfTrue="1">
      <formula>#REF!="YES"</formula>
    </cfRule>
  </conditionalFormatting>
  <conditionalFormatting sqref="W51">
    <cfRule type="containsText" dxfId="952" priority="4531" operator="containsText" text="HIGH">
      <formula>NOT(ISERROR(SEARCH("HIGH",W51)))</formula>
    </cfRule>
    <cfRule type="containsText" dxfId="951" priority="4532" operator="containsText" text="SIGNIFICANT">
      <formula>NOT(ISERROR(SEARCH("SIGNIFICANT",W51)))</formula>
    </cfRule>
    <cfRule type="containsText" dxfId="950" priority="4533" operator="containsText" text="MODERATE">
      <formula>NOT(ISERROR(SEARCH("MODERATE",W51)))</formula>
    </cfRule>
    <cfRule type="containsText" dxfId="949" priority="4534" operator="containsText" text="LOW">
      <formula>NOT(ISERROR(SEARCH("LOW",W51)))</formula>
    </cfRule>
  </conditionalFormatting>
  <conditionalFormatting sqref="K51:L51">
    <cfRule type="containsText" dxfId="948" priority="4526" operator="containsText" text="D">
      <formula>NOT(ISERROR(SEARCH("D",K51)))</formula>
    </cfRule>
    <cfRule type="containsText" dxfId="947" priority="4527" operator="containsText" text="C">
      <formula>NOT(ISERROR(SEARCH("C",K51)))</formula>
    </cfRule>
    <cfRule type="containsText" dxfId="946" priority="4528" operator="containsText" text="B/C">
      <formula>NOT(ISERROR(SEARCH("B/C",K51)))</formula>
    </cfRule>
    <cfRule type="containsText" dxfId="945" priority="4529" operator="containsText" text="B">
      <formula>NOT(ISERROR(SEARCH("B",K51)))</formula>
    </cfRule>
    <cfRule type="containsText" dxfId="944" priority="4530" operator="containsText" text="A">
      <formula>NOT(ISERROR(SEARCH("A",K51)))</formula>
    </cfRule>
  </conditionalFormatting>
  <conditionalFormatting sqref="A51">
    <cfRule type="expression" dxfId="943" priority="4525" stopIfTrue="1">
      <formula>#REF!="YES"</formula>
    </cfRule>
  </conditionalFormatting>
  <conditionalFormatting sqref="B51">
    <cfRule type="expression" dxfId="942" priority="4524" stopIfTrue="1">
      <formula>#REF!="YES"</formula>
    </cfRule>
  </conditionalFormatting>
  <conditionalFormatting sqref="C50">
    <cfRule type="expression" dxfId="941" priority="4510" stopIfTrue="1">
      <formula>#REF!="YES"</formula>
    </cfRule>
  </conditionalFormatting>
  <conditionalFormatting sqref="C51">
    <cfRule type="expression" dxfId="940" priority="4509" stopIfTrue="1">
      <formula>#REF!="YES"</formula>
    </cfRule>
  </conditionalFormatting>
  <conditionalFormatting sqref="C53">
    <cfRule type="expression" dxfId="939" priority="4508" stopIfTrue="1">
      <formula>#REF!="YES"</formula>
    </cfRule>
  </conditionalFormatting>
  <conditionalFormatting sqref="C54">
    <cfRule type="expression" dxfId="938" priority="4507" stopIfTrue="1">
      <formula>#REF!="YES"</formula>
    </cfRule>
  </conditionalFormatting>
  <conditionalFormatting sqref="W59">
    <cfRule type="containsText" dxfId="937" priority="4503" operator="containsText" text="HIGH">
      <formula>NOT(ISERROR(SEARCH("HIGH",W59)))</formula>
    </cfRule>
    <cfRule type="containsText" dxfId="936" priority="4504" operator="containsText" text="SIGNIFICANT">
      <formula>NOT(ISERROR(SEARCH("SIGNIFICANT",W59)))</formula>
    </cfRule>
    <cfRule type="containsText" dxfId="935" priority="4505" operator="containsText" text="MODERATE">
      <formula>NOT(ISERROR(SEARCH("MODERATE",W59)))</formula>
    </cfRule>
    <cfRule type="containsText" dxfId="934" priority="4506" operator="containsText" text="LOW">
      <formula>NOT(ISERROR(SEARCH("LOW",W59)))</formula>
    </cfRule>
  </conditionalFormatting>
  <conditionalFormatting sqref="K59:L59">
    <cfRule type="containsText" dxfId="933" priority="4498" operator="containsText" text="D">
      <formula>NOT(ISERROR(SEARCH("D",K59)))</formula>
    </cfRule>
    <cfRule type="containsText" dxfId="932" priority="4499" operator="containsText" text="C">
      <formula>NOT(ISERROR(SEARCH("C",K59)))</formula>
    </cfRule>
    <cfRule type="containsText" dxfId="931" priority="4500" operator="containsText" text="B/C">
      <formula>NOT(ISERROR(SEARCH("B/C",K59)))</formula>
    </cfRule>
    <cfRule type="containsText" dxfId="930" priority="4501" operator="containsText" text="B">
      <formula>NOT(ISERROR(SEARCH("B",K59)))</formula>
    </cfRule>
    <cfRule type="containsText" dxfId="929" priority="4502" operator="containsText" text="A">
      <formula>NOT(ISERROR(SEARCH("A",K59)))</formula>
    </cfRule>
  </conditionalFormatting>
  <conditionalFormatting sqref="A59">
    <cfRule type="expression" dxfId="928" priority="4497" stopIfTrue="1">
      <formula>#REF!="YES"</formula>
    </cfRule>
  </conditionalFormatting>
  <conditionalFormatting sqref="B59">
    <cfRule type="expression" dxfId="927" priority="4496" stopIfTrue="1">
      <formula>#REF!="YES"</formula>
    </cfRule>
  </conditionalFormatting>
  <conditionalFormatting sqref="C59">
    <cfRule type="expression" dxfId="926" priority="4495" stopIfTrue="1">
      <formula>#REF!="YES"</formula>
    </cfRule>
  </conditionalFormatting>
  <conditionalFormatting sqref="W60">
    <cfRule type="containsText" dxfId="925" priority="4491" operator="containsText" text="HIGH">
      <formula>NOT(ISERROR(SEARCH("HIGH",W60)))</formula>
    </cfRule>
    <cfRule type="containsText" dxfId="924" priority="4492" operator="containsText" text="SIGNIFICANT">
      <formula>NOT(ISERROR(SEARCH("SIGNIFICANT",W60)))</formula>
    </cfRule>
    <cfRule type="containsText" dxfId="923" priority="4493" operator="containsText" text="MODERATE">
      <formula>NOT(ISERROR(SEARCH("MODERATE",W60)))</formula>
    </cfRule>
    <cfRule type="containsText" dxfId="922" priority="4494" operator="containsText" text="LOW">
      <formula>NOT(ISERROR(SEARCH("LOW",W60)))</formula>
    </cfRule>
  </conditionalFormatting>
  <conditionalFormatting sqref="K60:L60">
    <cfRule type="containsText" dxfId="921" priority="4486" operator="containsText" text="D">
      <formula>NOT(ISERROR(SEARCH("D",K60)))</formula>
    </cfRule>
    <cfRule type="containsText" dxfId="920" priority="4487" operator="containsText" text="C">
      <formula>NOT(ISERROR(SEARCH("C",K60)))</formula>
    </cfRule>
    <cfRule type="containsText" dxfId="919" priority="4488" operator="containsText" text="B/C">
      <formula>NOT(ISERROR(SEARCH("B/C",K60)))</formula>
    </cfRule>
    <cfRule type="containsText" dxfId="918" priority="4489" operator="containsText" text="B">
      <formula>NOT(ISERROR(SEARCH("B",K60)))</formula>
    </cfRule>
    <cfRule type="containsText" dxfId="917" priority="4490" operator="containsText" text="A">
      <formula>NOT(ISERROR(SEARCH("A",K60)))</formula>
    </cfRule>
  </conditionalFormatting>
  <conditionalFormatting sqref="A60">
    <cfRule type="expression" dxfId="916" priority="4485" stopIfTrue="1">
      <formula>#REF!="YES"</formula>
    </cfRule>
  </conditionalFormatting>
  <conditionalFormatting sqref="B60">
    <cfRule type="expression" dxfId="915" priority="4484" stopIfTrue="1">
      <formula>#REF!="YES"</formula>
    </cfRule>
  </conditionalFormatting>
  <conditionalFormatting sqref="C60">
    <cfRule type="expression" dxfId="914" priority="4483" stopIfTrue="1">
      <formula>#REF!="YES"</formula>
    </cfRule>
  </conditionalFormatting>
  <conditionalFormatting sqref="W66">
    <cfRule type="containsText" dxfId="913" priority="4336" operator="containsText" text="HIGH">
      <formula>NOT(ISERROR(SEARCH("HIGH",W66)))</formula>
    </cfRule>
    <cfRule type="containsText" dxfId="912" priority="4337" operator="containsText" text="SIGNIFICANT">
      <formula>NOT(ISERROR(SEARCH("SIGNIFICANT",W66)))</formula>
    </cfRule>
    <cfRule type="containsText" dxfId="911" priority="4338" operator="containsText" text="MODERATE">
      <formula>NOT(ISERROR(SEARCH("MODERATE",W66)))</formula>
    </cfRule>
    <cfRule type="containsText" dxfId="910" priority="4339" operator="containsText" text="LOW">
      <formula>NOT(ISERROR(SEARCH("LOW",W66)))</formula>
    </cfRule>
  </conditionalFormatting>
  <conditionalFormatting sqref="K66:M66">
    <cfRule type="containsText" dxfId="909" priority="4331" operator="containsText" text="D">
      <formula>NOT(ISERROR(SEARCH("D",K66)))</formula>
    </cfRule>
    <cfRule type="containsText" dxfId="908" priority="4332" operator="containsText" text="C">
      <formula>NOT(ISERROR(SEARCH("C",K66)))</formula>
    </cfRule>
    <cfRule type="containsText" dxfId="907" priority="4333" operator="containsText" text="B/C">
      <formula>NOT(ISERROR(SEARCH("B/C",K66)))</formula>
    </cfRule>
    <cfRule type="containsText" dxfId="906" priority="4334" operator="containsText" text="B">
      <formula>NOT(ISERROR(SEARCH("B",K66)))</formula>
    </cfRule>
    <cfRule type="containsText" dxfId="905" priority="4335" operator="containsText" text="A">
      <formula>NOT(ISERROR(SEARCH("A",K66)))</formula>
    </cfRule>
  </conditionalFormatting>
  <conditionalFormatting sqref="A66">
    <cfRule type="expression" dxfId="904" priority="4330" stopIfTrue="1">
      <formula>#REF!="YES"</formula>
    </cfRule>
  </conditionalFormatting>
  <conditionalFormatting sqref="B66">
    <cfRule type="expression" dxfId="903" priority="4329" stopIfTrue="1">
      <formula>#REF!="YES"</formula>
    </cfRule>
  </conditionalFormatting>
  <conditionalFormatting sqref="W61">
    <cfRule type="containsText" dxfId="902" priority="4380" operator="containsText" text="HIGH">
      <formula>NOT(ISERROR(SEARCH("HIGH",W61)))</formula>
    </cfRule>
    <cfRule type="containsText" dxfId="901" priority="4381" operator="containsText" text="SIGNIFICANT">
      <formula>NOT(ISERROR(SEARCH("SIGNIFICANT",W61)))</formula>
    </cfRule>
    <cfRule type="containsText" dxfId="900" priority="4382" operator="containsText" text="MODERATE">
      <formula>NOT(ISERROR(SEARCH("MODERATE",W61)))</formula>
    </cfRule>
    <cfRule type="containsText" dxfId="899" priority="4383" operator="containsText" text="LOW">
      <formula>NOT(ISERROR(SEARCH("LOW",W61)))</formula>
    </cfRule>
  </conditionalFormatting>
  <conditionalFormatting sqref="L61:M61">
    <cfRule type="containsText" dxfId="898" priority="4375" operator="containsText" text="D">
      <formula>NOT(ISERROR(SEARCH("D",L61)))</formula>
    </cfRule>
    <cfRule type="containsText" dxfId="897" priority="4376" operator="containsText" text="C">
      <formula>NOT(ISERROR(SEARCH("C",L61)))</formula>
    </cfRule>
    <cfRule type="containsText" dxfId="896" priority="4377" operator="containsText" text="B/C">
      <formula>NOT(ISERROR(SEARCH("B/C",L61)))</formula>
    </cfRule>
    <cfRule type="containsText" dxfId="895" priority="4378" operator="containsText" text="B">
      <formula>NOT(ISERROR(SEARCH("B",L61)))</formula>
    </cfRule>
    <cfRule type="containsText" dxfId="894" priority="4379" operator="containsText" text="A">
      <formula>NOT(ISERROR(SEARCH("A",L61)))</formula>
    </cfRule>
  </conditionalFormatting>
  <conditionalFormatting sqref="A61">
    <cfRule type="expression" dxfId="893" priority="4374" stopIfTrue="1">
      <formula>#REF!="YES"</formula>
    </cfRule>
  </conditionalFormatting>
  <conditionalFormatting sqref="B61">
    <cfRule type="expression" dxfId="892" priority="4373" stopIfTrue="1">
      <formula>#REF!="YES"</formula>
    </cfRule>
  </conditionalFormatting>
  <conditionalFormatting sqref="W62">
    <cfRule type="containsText" dxfId="891" priority="4369" operator="containsText" text="HIGH">
      <formula>NOT(ISERROR(SEARCH("HIGH",W62)))</formula>
    </cfRule>
    <cfRule type="containsText" dxfId="890" priority="4370" operator="containsText" text="SIGNIFICANT">
      <formula>NOT(ISERROR(SEARCH("SIGNIFICANT",W62)))</formula>
    </cfRule>
    <cfRule type="containsText" dxfId="889" priority="4371" operator="containsText" text="MODERATE">
      <formula>NOT(ISERROR(SEARCH("MODERATE",W62)))</formula>
    </cfRule>
    <cfRule type="containsText" dxfId="888" priority="4372" operator="containsText" text="LOW">
      <formula>NOT(ISERROR(SEARCH("LOW",W62)))</formula>
    </cfRule>
  </conditionalFormatting>
  <conditionalFormatting sqref="L62:M62">
    <cfRule type="containsText" dxfId="887" priority="4364" operator="containsText" text="D">
      <formula>NOT(ISERROR(SEARCH("D",L62)))</formula>
    </cfRule>
    <cfRule type="containsText" dxfId="886" priority="4365" operator="containsText" text="C">
      <formula>NOT(ISERROR(SEARCH("C",L62)))</formula>
    </cfRule>
    <cfRule type="containsText" dxfId="885" priority="4366" operator="containsText" text="B/C">
      <formula>NOT(ISERROR(SEARCH("B/C",L62)))</formula>
    </cfRule>
    <cfRule type="containsText" dxfId="884" priority="4367" operator="containsText" text="B">
      <formula>NOT(ISERROR(SEARCH("B",L62)))</formula>
    </cfRule>
    <cfRule type="containsText" dxfId="883" priority="4368" operator="containsText" text="A">
      <formula>NOT(ISERROR(SEARCH("A",L62)))</formula>
    </cfRule>
  </conditionalFormatting>
  <conditionalFormatting sqref="A62">
    <cfRule type="expression" dxfId="882" priority="4363" stopIfTrue="1">
      <formula>#REF!="YES"</formula>
    </cfRule>
  </conditionalFormatting>
  <conditionalFormatting sqref="B62">
    <cfRule type="expression" dxfId="881" priority="4362" stopIfTrue="1">
      <formula>#REF!="YES"</formula>
    </cfRule>
  </conditionalFormatting>
  <conditionalFormatting sqref="W65">
    <cfRule type="containsText" dxfId="880" priority="4358" operator="containsText" text="HIGH">
      <formula>NOT(ISERROR(SEARCH("HIGH",W65)))</formula>
    </cfRule>
    <cfRule type="containsText" dxfId="879" priority="4359" operator="containsText" text="SIGNIFICANT">
      <formula>NOT(ISERROR(SEARCH("SIGNIFICANT",W65)))</formula>
    </cfRule>
    <cfRule type="containsText" dxfId="878" priority="4360" operator="containsText" text="MODERATE">
      <formula>NOT(ISERROR(SEARCH("MODERATE",W65)))</formula>
    </cfRule>
    <cfRule type="containsText" dxfId="877" priority="4361" operator="containsText" text="LOW">
      <formula>NOT(ISERROR(SEARCH("LOW",W65)))</formula>
    </cfRule>
  </conditionalFormatting>
  <conditionalFormatting sqref="K65:M65">
    <cfRule type="containsText" dxfId="876" priority="4353" operator="containsText" text="D">
      <formula>NOT(ISERROR(SEARCH("D",K65)))</formula>
    </cfRule>
    <cfRule type="containsText" dxfId="875" priority="4354" operator="containsText" text="C">
      <formula>NOT(ISERROR(SEARCH("C",K65)))</formula>
    </cfRule>
    <cfRule type="containsText" dxfId="874" priority="4355" operator="containsText" text="B/C">
      <formula>NOT(ISERROR(SEARCH("B/C",K65)))</formula>
    </cfRule>
    <cfRule type="containsText" dxfId="873" priority="4356" operator="containsText" text="B">
      <formula>NOT(ISERROR(SEARCH("B",K65)))</formula>
    </cfRule>
    <cfRule type="containsText" dxfId="872" priority="4357" operator="containsText" text="A">
      <formula>NOT(ISERROR(SEARCH("A",K65)))</formula>
    </cfRule>
  </conditionalFormatting>
  <conditionalFormatting sqref="A65">
    <cfRule type="expression" dxfId="871" priority="4352" stopIfTrue="1">
      <formula>#REF!="YES"</formula>
    </cfRule>
  </conditionalFormatting>
  <conditionalFormatting sqref="B65">
    <cfRule type="expression" dxfId="870" priority="4351" stopIfTrue="1">
      <formula>#REF!="YES"</formula>
    </cfRule>
  </conditionalFormatting>
  <conditionalFormatting sqref="W63">
    <cfRule type="containsText" dxfId="869" priority="4347" operator="containsText" text="HIGH">
      <formula>NOT(ISERROR(SEARCH("HIGH",W63)))</formula>
    </cfRule>
    <cfRule type="containsText" dxfId="868" priority="4348" operator="containsText" text="SIGNIFICANT">
      <formula>NOT(ISERROR(SEARCH("SIGNIFICANT",W63)))</formula>
    </cfRule>
    <cfRule type="containsText" dxfId="867" priority="4349" operator="containsText" text="MODERATE">
      <formula>NOT(ISERROR(SEARCH("MODERATE",W63)))</formula>
    </cfRule>
    <cfRule type="containsText" dxfId="866" priority="4350" operator="containsText" text="LOW">
      <formula>NOT(ISERROR(SEARCH("LOW",W63)))</formula>
    </cfRule>
  </conditionalFormatting>
  <conditionalFormatting sqref="K63:M63">
    <cfRule type="containsText" dxfId="865" priority="4342" operator="containsText" text="D">
      <formula>NOT(ISERROR(SEARCH("D",K63)))</formula>
    </cfRule>
    <cfRule type="containsText" dxfId="864" priority="4343" operator="containsText" text="C">
      <formula>NOT(ISERROR(SEARCH("C",K63)))</formula>
    </cfRule>
    <cfRule type="containsText" dxfId="863" priority="4344" operator="containsText" text="B/C">
      <formula>NOT(ISERROR(SEARCH("B/C",K63)))</formula>
    </cfRule>
    <cfRule type="containsText" dxfId="862" priority="4345" operator="containsText" text="B">
      <formula>NOT(ISERROR(SEARCH("B",K63)))</formula>
    </cfRule>
    <cfRule type="containsText" dxfId="861" priority="4346" operator="containsText" text="A">
      <formula>NOT(ISERROR(SEARCH("A",K63)))</formula>
    </cfRule>
  </conditionalFormatting>
  <conditionalFormatting sqref="A63">
    <cfRule type="expression" dxfId="860" priority="4341" stopIfTrue="1">
      <formula>#REF!="YES"</formula>
    </cfRule>
  </conditionalFormatting>
  <conditionalFormatting sqref="B63">
    <cfRule type="expression" dxfId="859" priority="4340" stopIfTrue="1">
      <formula>#REF!="YES"</formula>
    </cfRule>
  </conditionalFormatting>
  <conditionalFormatting sqref="C65:C66">
    <cfRule type="expression" dxfId="858" priority="4326" stopIfTrue="1">
      <formula>#REF!="YES"</formula>
    </cfRule>
  </conditionalFormatting>
  <conditionalFormatting sqref="W71:W72">
    <cfRule type="containsText" dxfId="857" priority="4098" operator="containsText" text="HIGH">
      <formula>NOT(ISERROR(SEARCH("HIGH",W71)))</formula>
    </cfRule>
    <cfRule type="containsText" dxfId="856" priority="4099" operator="containsText" text="SIGNIFICANT">
      <formula>NOT(ISERROR(SEARCH("SIGNIFICANT",W71)))</formula>
    </cfRule>
    <cfRule type="containsText" dxfId="855" priority="4100" operator="containsText" text="MODERATE">
      <formula>NOT(ISERROR(SEARCH("MODERATE",W71)))</formula>
    </cfRule>
    <cfRule type="containsText" dxfId="854" priority="4101" operator="containsText" text="LOW">
      <formula>NOT(ISERROR(SEARCH("LOW",W71)))</formula>
    </cfRule>
  </conditionalFormatting>
  <conditionalFormatting sqref="L71:L72">
    <cfRule type="containsText" dxfId="853" priority="4093" operator="containsText" text="D">
      <formula>NOT(ISERROR(SEARCH("D",L71)))</formula>
    </cfRule>
    <cfRule type="containsText" dxfId="852" priority="4094" operator="containsText" text="C">
      <formula>NOT(ISERROR(SEARCH("C",L71)))</formula>
    </cfRule>
    <cfRule type="containsText" dxfId="851" priority="4095" operator="containsText" text="B/C">
      <formula>NOT(ISERROR(SEARCH("B/C",L71)))</formula>
    </cfRule>
    <cfRule type="containsText" dxfId="850" priority="4096" operator="containsText" text="B">
      <formula>NOT(ISERROR(SEARCH("B",L71)))</formula>
    </cfRule>
    <cfRule type="containsText" dxfId="849" priority="4097" operator="containsText" text="A">
      <formula>NOT(ISERROR(SEARCH("A",L71)))</formula>
    </cfRule>
  </conditionalFormatting>
  <conditionalFormatting sqref="A71:A72 D72">
    <cfRule type="expression" dxfId="848" priority="4092" stopIfTrue="1">
      <formula>#REF!="YES"</formula>
    </cfRule>
  </conditionalFormatting>
  <conditionalFormatting sqref="B71:B72">
    <cfRule type="expression" dxfId="847" priority="4091" stopIfTrue="1">
      <formula>#REF!="YES"</formula>
    </cfRule>
  </conditionalFormatting>
  <conditionalFormatting sqref="W75">
    <cfRule type="containsText" dxfId="846" priority="4076" operator="containsText" text="HIGH">
      <formula>NOT(ISERROR(SEARCH("HIGH",W75)))</formula>
    </cfRule>
    <cfRule type="containsText" dxfId="845" priority="4077" operator="containsText" text="SIGNIFICANT">
      <formula>NOT(ISERROR(SEARCH("SIGNIFICANT",W75)))</formula>
    </cfRule>
    <cfRule type="containsText" dxfId="844" priority="4078" operator="containsText" text="MODERATE">
      <formula>NOT(ISERROR(SEARCH("MODERATE",W75)))</formula>
    </cfRule>
    <cfRule type="containsText" dxfId="843" priority="4079" operator="containsText" text="LOW">
      <formula>NOT(ISERROR(SEARCH("LOW",W75)))</formula>
    </cfRule>
  </conditionalFormatting>
  <conditionalFormatting sqref="K75:L75">
    <cfRule type="containsText" dxfId="842" priority="4071" operator="containsText" text="D">
      <formula>NOT(ISERROR(SEARCH("D",K75)))</formula>
    </cfRule>
    <cfRule type="containsText" dxfId="841" priority="4072" operator="containsText" text="C">
      <formula>NOT(ISERROR(SEARCH("C",K75)))</formula>
    </cfRule>
    <cfRule type="containsText" dxfId="840" priority="4073" operator="containsText" text="B/C">
      <formula>NOT(ISERROR(SEARCH("B/C",K75)))</formula>
    </cfRule>
    <cfRule type="containsText" dxfId="839" priority="4074" operator="containsText" text="B">
      <formula>NOT(ISERROR(SEARCH("B",K75)))</formula>
    </cfRule>
    <cfRule type="containsText" dxfId="838" priority="4075" operator="containsText" text="A">
      <formula>NOT(ISERROR(SEARCH("A",K75)))</formula>
    </cfRule>
  </conditionalFormatting>
  <conditionalFormatting sqref="A75">
    <cfRule type="expression" dxfId="837" priority="4070" stopIfTrue="1">
      <formula>#REF!="YES"</formula>
    </cfRule>
  </conditionalFormatting>
  <conditionalFormatting sqref="B75">
    <cfRule type="expression" dxfId="836" priority="4069" stopIfTrue="1">
      <formula>#REF!="YES"</formula>
    </cfRule>
  </conditionalFormatting>
  <conditionalFormatting sqref="C61:C63">
    <cfRule type="expression" dxfId="835" priority="4264" stopIfTrue="1">
      <formula>#REF!="YES"</formula>
    </cfRule>
  </conditionalFormatting>
  <conditionalFormatting sqref="C75:C76 C71:C72">
    <cfRule type="expression" dxfId="834" priority="4045" stopIfTrue="1">
      <formula>#REF!="YES"</formula>
    </cfRule>
  </conditionalFormatting>
  <conditionalFormatting sqref="W76">
    <cfRule type="containsText" dxfId="833" priority="4054" operator="containsText" text="HIGH">
      <formula>NOT(ISERROR(SEARCH("HIGH",W76)))</formula>
    </cfRule>
    <cfRule type="containsText" dxfId="832" priority="4055" operator="containsText" text="SIGNIFICANT">
      <formula>NOT(ISERROR(SEARCH("SIGNIFICANT",W76)))</formula>
    </cfRule>
    <cfRule type="containsText" dxfId="831" priority="4056" operator="containsText" text="MODERATE">
      <formula>NOT(ISERROR(SEARCH("MODERATE",W76)))</formula>
    </cfRule>
    <cfRule type="containsText" dxfId="830" priority="4057" operator="containsText" text="LOW">
      <formula>NOT(ISERROR(SEARCH("LOW",W76)))</formula>
    </cfRule>
  </conditionalFormatting>
  <conditionalFormatting sqref="K76:L76">
    <cfRule type="containsText" dxfId="829" priority="4049" operator="containsText" text="D">
      <formula>NOT(ISERROR(SEARCH("D",K76)))</formula>
    </cfRule>
    <cfRule type="containsText" dxfId="828" priority="4050" operator="containsText" text="C">
      <formula>NOT(ISERROR(SEARCH("C",K76)))</formula>
    </cfRule>
    <cfRule type="containsText" dxfId="827" priority="4051" operator="containsText" text="B/C">
      <formula>NOT(ISERROR(SEARCH("B/C",K76)))</formula>
    </cfRule>
    <cfRule type="containsText" dxfId="826" priority="4052" operator="containsText" text="B">
      <formula>NOT(ISERROR(SEARCH("B",K76)))</formula>
    </cfRule>
    <cfRule type="containsText" dxfId="825" priority="4053" operator="containsText" text="A">
      <formula>NOT(ISERROR(SEARCH("A",K76)))</formula>
    </cfRule>
  </conditionalFormatting>
  <conditionalFormatting sqref="A76">
    <cfRule type="expression" dxfId="824" priority="4048" stopIfTrue="1">
      <formula>#REF!="YES"</formula>
    </cfRule>
  </conditionalFormatting>
  <conditionalFormatting sqref="B76">
    <cfRule type="expression" dxfId="823" priority="4047" stopIfTrue="1">
      <formula>#REF!="YES"</formula>
    </cfRule>
  </conditionalFormatting>
  <conditionalFormatting sqref="W73">
    <cfRule type="containsText" dxfId="822" priority="4065" operator="containsText" text="HIGH">
      <formula>NOT(ISERROR(SEARCH("HIGH",W73)))</formula>
    </cfRule>
    <cfRule type="containsText" dxfId="821" priority="4066" operator="containsText" text="SIGNIFICANT">
      <formula>NOT(ISERROR(SEARCH("SIGNIFICANT",W73)))</formula>
    </cfRule>
    <cfRule type="containsText" dxfId="820" priority="4067" operator="containsText" text="MODERATE">
      <formula>NOT(ISERROR(SEARCH("MODERATE",W73)))</formula>
    </cfRule>
    <cfRule type="containsText" dxfId="819" priority="4068" operator="containsText" text="LOW">
      <formula>NOT(ISERROR(SEARCH("LOW",W73)))</formula>
    </cfRule>
  </conditionalFormatting>
  <conditionalFormatting sqref="K73:L73">
    <cfRule type="containsText" dxfId="818" priority="4060" operator="containsText" text="D">
      <formula>NOT(ISERROR(SEARCH("D",K73)))</formula>
    </cfRule>
    <cfRule type="containsText" dxfId="817" priority="4061" operator="containsText" text="C">
      <formula>NOT(ISERROR(SEARCH("C",K73)))</formula>
    </cfRule>
    <cfRule type="containsText" dxfId="816" priority="4062" operator="containsText" text="B/C">
      <formula>NOT(ISERROR(SEARCH("B/C",K73)))</formula>
    </cfRule>
    <cfRule type="containsText" dxfId="815" priority="4063" operator="containsText" text="B">
      <formula>NOT(ISERROR(SEARCH("B",K73)))</formula>
    </cfRule>
    <cfRule type="containsText" dxfId="814" priority="4064" operator="containsText" text="A">
      <formula>NOT(ISERROR(SEARCH("A",K73)))</formula>
    </cfRule>
  </conditionalFormatting>
  <conditionalFormatting sqref="A73">
    <cfRule type="expression" dxfId="813" priority="4059" stopIfTrue="1">
      <formula>#REF!="YES"</formula>
    </cfRule>
  </conditionalFormatting>
  <conditionalFormatting sqref="B73">
    <cfRule type="expression" dxfId="812" priority="4058" stopIfTrue="1">
      <formula>#REF!="YES"</formula>
    </cfRule>
  </conditionalFormatting>
  <conditionalFormatting sqref="W82">
    <cfRule type="containsText" dxfId="811" priority="3942" operator="containsText" text="HIGH">
      <formula>NOT(ISERROR(SEARCH("HIGH",W82)))</formula>
    </cfRule>
    <cfRule type="containsText" dxfId="810" priority="3943" operator="containsText" text="SIGNIFICANT">
      <formula>NOT(ISERROR(SEARCH("SIGNIFICANT",W82)))</formula>
    </cfRule>
    <cfRule type="containsText" dxfId="809" priority="3944" operator="containsText" text="MODERATE">
      <formula>NOT(ISERROR(SEARCH("MODERATE",W82)))</formula>
    </cfRule>
    <cfRule type="containsText" dxfId="808" priority="3945" operator="containsText" text="LOW">
      <formula>NOT(ISERROR(SEARCH("LOW",W82)))</formula>
    </cfRule>
  </conditionalFormatting>
  <conditionalFormatting sqref="B82">
    <cfRule type="expression" dxfId="807" priority="3941" stopIfTrue="1">
      <formula>#REF!="YES"</formula>
    </cfRule>
  </conditionalFormatting>
  <conditionalFormatting sqref="A82 A88">
    <cfRule type="expression" dxfId="806" priority="3940" stopIfTrue="1">
      <formula>#REF!="YES"</formula>
    </cfRule>
  </conditionalFormatting>
  <conditionalFormatting sqref="K82:M82">
    <cfRule type="containsText" dxfId="805" priority="3935" operator="containsText" text="D">
      <formula>NOT(ISERROR(SEARCH("D",K82)))</formula>
    </cfRule>
    <cfRule type="containsText" dxfId="804" priority="3936" operator="containsText" text="C">
      <formula>NOT(ISERROR(SEARCH("C",K82)))</formula>
    </cfRule>
    <cfRule type="containsText" dxfId="803" priority="3937" operator="containsText" text="B/C">
      <formula>NOT(ISERROR(SEARCH("B/C",K82)))</formula>
    </cfRule>
    <cfRule type="containsText" dxfId="802" priority="3938" operator="containsText" text="B">
      <formula>NOT(ISERROR(SEARCH("B",K82)))</formula>
    </cfRule>
    <cfRule type="containsText" dxfId="801" priority="3939" operator="containsText" text="A">
      <formula>NOT(ISERROR(SEARCH("A",K82)))</formula>
    </cfRule>
  </conditionalFormatting>
  <conditionalFormatting sqref="W84">
    <cfRule type="containsText" dxfId="800" priority="3931" operator="containsText" text="HIGH">
      <formula>NOT(ISERROR(SEARCH("HIGH",W84)))</formula>
    </cfRule>
    <cfRule type="containsText" dxfId="799" priority="3932" operator="containsText" text="SIGNIFICANT">
      <formula>NOT(ISERROR(SEARCH("SIGNIFICANT",W84)))</formula>
    </cfRule>
    <cfRule type="containsText" dxfId="798" priority="3933" operator="containsText" text="MODERATE">
      <formula>NOT(ISERROR(SEARCH("MODERATE",W84)))</formula>
    </cfRule>
    <cfRule type="containsText" dxfId="797" priority="3934" operator="containsText" text="LOW">
      <formula>NOT(ISERROR(SEARCH("LOW",W84)))</formula>
    </cfRule>
  </conditionalFormatting>
  <conditionalFormatting sqref="B84">
    <cfRule type="expression" dxfId="796" priority="3930" stopIfTrue="1">
      <formula>#REF!="YES"</formula>
    </cfRule>
  </conditionalFormatting>
  <conditionalFormatting sqref="A84">
    <cfRule type="expression" dxfId="795" priority="3929" stopIfTrue="1">
      <formula>#REF!="YES"</formula>
    </cfRule>
  </conditionalFormatting>
  <conditionalFormatting sqref="K84:M84">
    <cfRule type="containsText" dxfId="794" priority="3924" operator="containsText" text="D">
      <formula>NOT(ISERROR(SEARCH("D",K84)))</formula>
    </cfRule>
    <cfRule type="containsText" dxfId="793" priority="3925" operator="containsText" text="C">
      <formula>NOT(ISERROR(SEARCH("C",K84)))</formula>
    </cfRule>
    <cfRule type="containsText" dxfId="792" priority="3926" operator="containsText" text="B/C">
      <formula>NOT(ISERROR(SEARCH("B/C",K84)))</formula>
    </cfRule>
    <cfRule type="containsText" dxfId="791" priority="3927" operator="containsText" text="B">
      <formula>NOT(ISERROR(SEARCH("B",K84)))</formula>
    </cfRule>
    <cfRule type="containsText" dxfId="790" priority="3928" operator="containsText" text="A">
      <formula>NOT(ISERROR(SEARCH("A",K84)))</formula>
    </cfRule>
  </conditionalFormatting>
  <conditionalFormatting sqref="W85">
    <cfRule type="containsText" dxfId="789" priority="3920" operator="containsText" text="HIGH">
      <formula>NOT(ISERROR(SEARCH("HIGH",W85)))</formula>
    </cfRule>
    <cfRule type="containsText" dxfId="788" priority="3921" operator="containsText" text="SIGNIFICANT">
      <formula>NOT(ISERROR(SEARCH("SIGNIFICANT",W85)))</formula>
    </cfRule>
    <cfRule type="containsText" dxfId="787" priority="3922" operator="containsText" text="MODERATE">
      <formula>NOT(ISERROR(SEARCH("MODERATE",W85)))</formula>
    </cfRule>
    <cfRule type="containsText" dxfId="786" priority="3923" operator="containsText" text="LOW">
      <formula>NOT(ISERROR(SEARCH("LOW",W85)))</formula>
    </cfRule>
  </conditionalFormatting>
  <conditionalFormatting sqref="B85">
    <cfRule type="expression" dxfId="785" priority="3919" stopIfTrue="1">
      <formula>#REF!="YES"</formula>
    </cfRule>
  </conditionalFormatting>
  <conditionalFormatting sqref="A85">
    <cfRule type="expression" dxfId="784" priority="3918" stopIfTrue="1">
      <formula>#REF!="YES"</formula>
    </cfRule>
  </conditionalFormatting>
  <conditionalFormatting sqref="K85:M85">
    <cfRule type="containsText" dxfId="783" priority="3913" operator="containsText" text="D">
      <formula>NOT(ISERROR(SEARCH("D",K85)))</formula>
    </cfRule>
    <cfRule type="containsText" dxfId="782" priority="3914" operator="containsText" text="C">
      <formula>NOT(ISERROR(SEARCH("C",K85)))</formula>
    </cfRule>
    <cfRule type="containsText" dxfId="781" priority="3915" operator="containsText" text="B/C">
      <formula>NOT(ISERROR(SEARCH("B/C",K85)))</formula>
    </cfRule>
    <cfRule type="containsText" dxfId="780" priority="3916" operator="containsText" text="B">
      <formula>NOT(ISERROR(SEARCH("B",K85)))</formula>
    </cfRule>
    <cfRule type="containsText" dxfId="779" priority="3917" operator="containsText" text="A">
      <formula>NOT(ISERROR(SEARCH("A",K85)))</formula>
    </cfRule>
  </conditionalFormatting>
  <conditionalFormatting sqref="W86">
    <cfRule type="containsText" dxfId="778" priority="3909" operator="containsText" text="HIGH">
      <formula>NOT(ISERROR(SEARCH("HIGH",W86)))</formula>
    </cfRule>
    <cfRule type="containsText" dxfId="777" priority="3910" operator="containsText" text="SIGNIFICANT">
      <formula>NOT(ISERROR(SEARCH("SIGNIFICANT",W86)))</formula>
    </cfRule>
    <cfRule type="containsText" dxfId="776" priority="3911" operator="containsText" text="MODERATE">
      <formula>NOT(ISERROR(SEARCH("MODERATE",W86)))</formula>
    </cfRule>
    <cfRule type="containsText" dxfId="775" priority="3912" operator="containsText" text="LOW">
      <formula>NOT(ISERROR(SEARCH("LOW",W86)))</formula>
    </cfRule>
  </conditionalFormatting>
  <conditionalFormatting sqref="B86">
    <cfRule type="expression" dxfId="774" priority="3908" stopIfTrue="1">
      <formula>#REF!="YES"</formula>
    </cfRule>
  </conditionalFormatting>
  <conditionalFormatting sqref="A86">
    <cfRule type="expression" dxfId="773" priority="3907" stopIfTrue="1">
      <formula>#REF!="YES"</formula>
    </cfRule>
  </conditionalFormatting>
  <conditionalFormatting sqref="K86:M86">
    <cfRule type="containsText" dxfId="772" priority="3902" operator="containsText" text="D">
      <formula>NOT(ISERROR(SEARCH("D",K86)))</formula>
    </cfRule>
    <cfRule type="containsText" dxfId="771" priority="3903" operator="containsText" text="C">
      <formula>NOT(ISERROR(SEARCH("C",K86)))</formula>
    </cfRule>
    <cfRule type="containsText" dxfId="770" priority="3904" operator="containsText" text="B/C">
      <formula>NOT(ISERROR(SEARCH("B/C",K86)))</formula>
    </cfRule>
    <cfRule type="containsText" dxfId="769" priority="3905" operator="containsText" text="B">
      <formula>NOT(ISERROR(SEARCH("B",K86)))</formula>
    </cfRule>
    <cfRule type="containsText" dxfId="768" priority="3906" operator="containsText" text="A">
      <formula>NOT(ISERROR(SEARCH("A",K86)))</formula>
    </cfRule>
  </conditionalFormatting>
  <conditionalFormatting sqref="W87">
    <cfRule type="containsText" dxfId="767" priority="3898" operator="containsText" text="HIGH">
      <formula>NOT(ISERROR(SEARCH("HIGH",W87)))</formula>
    </cfRule>
    <cfRule type="containsText" dxfId="766" priority="3899" operator="containsText" text="SIGNIFICANT">
      <formula>NOT(ISERROR(SEARCH("SIGNIFICANT",W87)))</formula>
    </cfRule>
    <cfRule type="containsText" dxfId="765" priority="3900" operator="containsText" text="MODERATE">
      <formula>NOT(ISERROR(SEARCH("MODERATE",W87)))</formula>
    </cfRule>
    <cfRule type="containsText" dxfId="764" priority="3901" operator="containsText" text="LOW">
      <formula>NOT(ISERROR(SEARCH("LOW",W87)))</formula>
    </cfRule>
  </conditionalFormatting>
  <conditionalFormatting sqref="B87">
    <cfRule type="expression" dxfId="763" priority="3897" stopIfTrue="1">
      <formula>#REF!="YES"</formula>
    </cfRule>
  </conditionalFormatting>
  <conditionalFormatting sqref="A87">
    <cfRule type="expression" dxfId="762" priority="3896" stopIfTrue="1">
      <formula>#REF!="YES"</formula>
    </cfRule>
  </conditionalFormatting>
  <conditionalFormatting sqref="K87:M87">
    <cfRule type="containsText" dxfId="761" priority="3891" operator="containsText" text="D">
      <formula>NOT(ISERROR(SEARCH("D",K87)))</formula>
    </cfRule>
    <cfRule type="containsText" dxfId="760" priority="3892" operator="containsText" text="C">
      <formula>NOT(ISERROR(SEARCH("C",K87)))</formula>
    </cfRule>
    <cfRule type="containsText" dxfId="759" priority="3893" operator="containsText" text="B/C">
      <formula>NOT(ISERROR(SEARCH("B/C",K87)))</formula>
    </cfRule>
    <cfRule type="containsText" dxfId="758" priority="3894" operator="containsText" text="B">
      <formula>NOT(ISERROR(SEARCH("B",K87)))</formula>
    </cfRule>
    <cfRule type="containsText" dxfId="757" priority="3895" operator="containsText" text="A">
      <formula>NOT(ISERROR(SEARCH("A",K87)))</formula>
    </cfRule>
  </conditionalFormatting>
  <conditionalFormatting sqref="W88">
    <cfRule type="containsText" dxfId="756" priority="3887" operator="containsText" text="HIGH">
      <formula>NOT(ISERROR(SEARCH("HIGH",W88)))</formula>
    </cfRule>
    <cfRule type="containsText" dxfId="755" priority="3888" operator="containsText" text="SIGNIFICANT">
      <formula>NOT(ISERROR(SEARCH("SIGNIFICANT",W88)))</formula>
    </cfRule>
    <cfRule type="containsText" dxfId="754" priority="3889" operator="containsText" text="MODERATE">
      <formula>NOT(ISERROR(SEARCH("MODERATE",W88)))</formula>
    </cfRule>
    <cfRule type="containsText" dxfId="753" priority="3890" operator="containsText" text="LOW">
      <formula>NOT(ISERROR(SEARCH("LOW",W88)))</formula>
    </cfRule>
  </conditionalFormatting>
  <conditionalFormatting sqref="B88">
    <cfRule type="expression" dxfId="752" priority="3886" stopIfTrue="1">
      <formula>#REF!="YES"</formula>
    </cfRule>
  </conditionalFormatting>
  <conditionalFormatting sqref="K88:M88">
    <cfRule type="containsText" dxfId="751" priority="3880" operator="containsText" text="D">
      <formula>NOT(ISERROR(SEARCH("D",K88)))</formula>
    </cfRule>
    <cfRule type="containsText" dxfId="750" priority="3881" operator="containsText" text="C">
      <formula>NOT(ISERROR(SEARCH("C",K88)))</formula>
    </cfRule>
    <cfRule type="containsText" dxfId="749" priority="3882" operator="containsText" text="B/C">
      <formula>NOT(ISERROR(SEARCH("B/C",K88)))</formula>
    </cfRule>
    <cfRule type="containsText" dxfId="748" priority="3883" operator="containsText" text="B">
      <formula>NOT(ISERROR(SEARCH("B",K88)))</formula>
    </cfRule>
    <cfRule type="containsText" dxfId="747" priority="3884" operator="containsText" text="A">
      <formula>NOT(ISERROR(SEARCH("A",K88)))</formula>
    </cfRule>
  </conditionalFormatting>
  <conditionalFormatting sqref="W83">
    <cfRule type="containsText" dxfId="746" priority="3876" operator="containsText" text="HIGH">
      <formula>NOT(ISERROR(SEARCH("HIGH",W83)))</formula>
    </cfRule>
    <cfRule type="containsText" dxfId="745" priority="3877" operator="containsText" text="SIGNIFICANT">
      <formula>NOT(ISERROR(SEARCH("SIGNIFICANT",W83)))</formula>
    </cfRule>
    <cfRule type="containsText" dxfId="744" priority="3878" operator="containsText" text="MODERATE">
      <formula>NOT(ISERROR(SEARCH("MODERATE",W83)))</formula>
    </cfRule>
    <cfRule type="containsText" dxfId="743" priority="3879" operator="containsText" text="LOW">
      <formula>NOT(ISERROR(SEARCH("LOW",W83)))</formula>
    </cfRule>
  </conditionalFormatting>
  <conditionalFormatting sqref="B83">
    <cfRule type="expression" dxfId="742" priority="3875" stopIfTrue="1">
      <formula>#REF!="YES"</formula>
    </cfRule>
  </conditionalFormatting>
  <conditionalFormatting sqref="A83">
    <cfRule type="expression" dxfId="741" priority="3874" stopIfTrue="1">
      <formula>#REF!="YES"</formula>
    </cfRule>
  </conditionalFormatting>
  <conditionalFormatting sqref="K83:M83">
    <cfRule type="containsText" dxfId="740" priority="3869" operator="containsText" text="D">
      <formula>NOT(ISERROR(SEARCH("D",K83)))</formula>
    </cfRule>
    <cfRule type="containsText" dxfId="739" priority="3870" operator="containsText" text="C">
      <formula>NOT(ISERROR(SEARCH("C",K83)))</formula>
    </cfRule>
    <cfRule type="containsText" dxfId="738" priority="3871" operator="containsText" text="B/C">
      <formula>NOT(ISERROR(SEARCH("B/C",K83)))</formula>
    </cfRule>
    <cfRule type="containsText" dxfId="737" priority="3872" operator="containsText" text="B">
      <formula>NOT(ISERROR(SEARCH("B",K83)))</formula>
    </cfRule>
    <cfRule type="containsText" dxfId="736" priority="3873" operator="containsText" text="A">
      <formula>NOT(ISERROR(SEARCH("A",K83)))</formula>
    </cfRule>
  </conditionalFormatting>
  <conditionalFormatting sqref="W23">
    <cfRule type="containsText" dxfId="735" priority="3865" operator="containsText" text="HIGH">
      <formula>NOT(ISERROR(SEARCH("HIGH",W23)))</formula>
    </cfRule>
    <cfRule type="containsText" dxfId="734" priority="3866" operator="containsText" text="SIGNIFICANT">
      <formula>NOT(ISERROR(SEARCH("SIGNIFICANT",W23)))</formula>
    </cfRule>
    <cfRule type="containsText" dxfId="733" priority="3867" operator="containsText" text="MODERATE">
      <formula>NOT(ISERROR(SEARCH("MODERATE",W23)))</formula>
    </cfRule>
    <cfRule type="containsText" dxfId="732" priority="3868" operator="containsText" text="LOW">
      <formula>NOT(ISERROR(SEARCH("LOW",W23)))</formula>
    </cfRule>
  </conditionalFormatting>
  <conditionalFormatting sqref="K23:M23 K24:K26">
    <cfRule type="containsText" dxfId="731" priority="3860" operator="containsText" text="D">
      <formula>NOT(ISERROR(SEARCH("D",K23)))</formula>
    </cfRule>
    <cfRule type="containsText" dxfId="730" priority="3861" operator="containsText" text="C">
      <formula>NOT(ISERROR(SEARCH("C",K23)))</formula>
    </cfRule>
    <cfRule type="containsText" dxfId="729" priority="3862" operator="containsText" text="B/C">
      <formula>NOT(ISERROR(SEARCH("B/C",K23)))</formula>
    </cfRule>
    <cfRule type="containsText" dxfId="728" priority="3863" operator="containsText" text="B">
      <formula>NOT(ISERROR(SEARCH("B",K23)))</formula>
    </cfRule>
    <cfRule type="containsText" dxfId="727" priority="3864" operator="containsText" text="A">
      <formula>NOT(ISERROR(SEARCH("A",K23)))</formula>
    </cfRule>
  </conditionalFormatting>
  <conditionalFormatting sqref="A23">
    <cfRule type="expression" dxfId="726" priority="3859" stopIfTrue="1">
      <formula>#REF!="YES"</formula>
    </cfRule>
  </conditionalFormatting>
  <conditionalFormatting sqref="B23:C23">
    <cfRule type="expression" dxfId="725" priority="3858" stopIfTrue="1">
      <formula>#REF!="YES"</formula>
    </cfRule>
  </conditionalFormatting>
  <conditionalFormatting sqref="W24">
    <cfRule type="containsText" dxfId="724" priority="3854" operator="containsText" text="HIGH">
      <formula>NOT(ISERROR(SEARCH("HIGH",W24)))</formula>
    </cfRule>
    <cfRule type="containsText" dxfId="723" priority="3855" operator="containsText" text="SIGNIFICANT">
      <formula>NOT(ISERROR(SEARCH("SIGNIFICANT",W24)))</formula>
    </cfRule>
    <cfRule type="containsText" dxfId="722" priority="3856" operator="containsText" text="MODERATE">
      <formula>NOT(ISERROR(SEARCH("MODERATE",W24)))</formula>
    </cfRule>
    <cfRule type="containsText" dxfId="721" priority="3857" operator="containsText" text="LOW">
      <formula>NOT(ISERROR(SEARCH("LOW",W24)))</formula>
    </cfRule>
  </conditionalFormatting>
  <conditionalFormatting sqref="L24:M24">
    <cfRule type="containsText" dxfId="720" priority="3849" operator="containsText" text="D">
      <formula>NOT(ISERROR(SEARCH("D",L24)))</formula>
    </cfRule>
    <cfRule type="containsText" dxfId="719" priority="3850" operator="containsText" text="C">
      <formula>NOT(ISERROR(SEARCH("C",L24)))</formula>
    </cfRule>
    <cfRule type="containsText" dxfId="718" priority="3851" operator="containsText" text="B/C">
      <formula>NOT(ISERROR(SEARCH("B/C",L24)))</formula>
    </cfRule>
    <cfRule type="containsText" dxfId="717" priority="3852" operator="containsText" text="B">
      <formula>NOT(ISERROR(SEARCH("B",L24)))</formula>
    </cfRule>
    <cfRule type="containsText" dxfId="716" priority="3853" operator="containsText" text="A">
      <formula>NOT(ISERROR(SEARCH("A",L24)))</formula>
    </cfRule>
  </conditionalFormatting>
  <conditionalFormatting sqref="A24">
    <cfRule type="expression" dxfId="715" priority="3848" stopIfTrue="1">
      <formula>#REF!="YES"</formula>
    </cfRule>
  </conditionalFormatting>
  <conditionalFormatting sqref="B24:C24">
    <cfRule type="expression" dxfId="714" priority="3847" stopIfTrue="1">
      <formula>#REF!="YES"</formula>
    </cfRule>
  </conditionalFormatting>
  <conditionalFormatting sqref="W32">
    <cfRule type="containsText" dxfId="713" priority="3819" operator="containsText" text="HIGH">
      <formula>NOT(ISERROR(SEARCH("HIGH",W32)))</formula>
    </cfRule>
    <cfRule type="containsText" dxfId="712" priority="3820" operator="containsText" text="SIGNIFICANT">
      <formula>NOT(ISERROR(SEARCH("SIGNIFICANT",W32)))</formula>
    </cfRule>
    <cfRule type="containsText" dxfId="711" priority="3821" operator="containsText" text="MODERATE">
      <formula>NOT(ISERROR(SEARCH("MODERATE",W32)))</formula>
    </cfRule>
    <cfRule type="containsText" dxfId="710" priority="3822" operator="containsText" text="LOW">
      <formula>NOT(ISERROR(SEARCH("LOW",W32)))</formula>
    </cfRule>
  </conditionalFormatting>
  <conditionalFormatting sqref="K32:M32 K33:K35">
    <cfRule type="containsText" dxfId="709" priority="3814" operator="containsText" text="D">
      <formula>NOT(ISERROR(SEARCH("D",K32)))</formula>
    </cfRule>
    <cfRule type="containsText" dxfId="708" priority="3815" operator="containsText" text="C">
      <formula>NOT(ISERROR(SEARCH("C",K32)))</formula>
    </cfRule>
    <cfRule type="containsText" dxfId="707" priority="3816" operator="containsText" text="B/C">
      <formula>NOT(ISERROR(SEARCH("B/C",K32)))</formula>
    </cfRule>
    <cfRule type="containsText" dxfId="706" priority="3817" operator="containsText" text="B">
      <formula>NOT(ISERROR(SEARCH("B",K32)))</formula>
    </cfRule>
    <cfRule type="containsText" dxfId="705" priority="3818" operator="containsText" text="A">
      <formula>NOT(ISERROR(SEARCH("A",K32)))</formula>
    </cfRule>
  </conditionalFormatting>
  <conditionalFormatting sqref="A32">
    <cfRule type="expression" dxfId="704" priority="3813" stopIfTrue="1">
      <formula>#REF!="YES"</formula>
    </cfRule>
  </conditionalFormatting>
  <conditionalFormatting sqref="B32">
    <cfRule type="expression" dxfId="703" priority="3812" stopIfTrue="1">
      <formula>#REF!="YES"</formula>
    </cfRule>
  </conditionalFormatting>
  <conditionalFormatting sqref="C32">
    <cfRule type="expression" dxfId="702" priority="3811" stopIfTrue="1">
      <formula>#REF!="YES"</formula>
    </cfRule>
  </conditionalFormatting>
  <conditionalFormatting sqref="W33">
    <cfRule type="containsText" dxfId="701" priority="3807" operator="containsText" text="HIGH">
      <formula>NOT(ISERROR(SEARCH("HIGH",W33)))</formula>
    </cfRule>
    <cfRule type="containsText" dxfId="700" priority="3808" operator="containsText" text="SIGNIFICANT">
      <formula>NOT(ISERROR(SEARCH("SIGNIFICANT",W33)))</formula>
    </cfRule>
    <cfRule type="containsText" dxfId="699" priority="3809" operator="containsText" text="MODERATE">
      <formula>NOT(ISERROR(SEARCH("MODERATE",W33)))</formula>
    </cfRule>
    <cfRule type="containsText" dxfId="698" priority="3810" operator="containsText" text="LOW">
      <formula>NOT(ISERROR(SEARCH("LOW",W33)))</formula>
    </cfRule>
  </conditionalFormatting>
  <conditionalFormatting sqref="L33:M33">
    <cfRule type="containsText" dxfId="697" priority="3802" operator="containsText" text="D">
      <formula>NOT(ISERROR(SEARCH("D",L33)))</formula>
    </cfRule>
    <cfRule type="containsText" dxfId="696" priority="3803" operator="containsText" text="C">
      <formula>NOT(ISERROR(SEARCH("C",L33)))</formula>
    </cfRule>
    <cfRule type="containsText" dxfId="695" priority="3804" operator="containsText" text="B/C">
      <formula>NOT(ISERROR(SEARCH("B/C",L33)))</formula>
    </cfRule>
    <cfRule type="containsText" dxfId="694" priority="3805" operator="containsText" text="B">
      <formula>NOT(ISERROR(SEARCH("B",L33)))</formula>
    </cfRule>
    <cfRule type="containsText" dxfId="693" priority="3806" operator="containsText" text="A">
      <formula>NOT(ISERROR(SEARCH("A",L33)))</formula>
    </cfRule>
  </conditionalFormatting>
  <conditionalFormatting sqref="A33">
    <cfRule type="expression" dxfId="692" priority="3801" stopIfTrue="1">
      <formula>#REF!="YES"</formula>
    </cfRule>
  </conditionalFormatting>
  <conditionalFormatting sqref="B33">
    <cfRule type="expression" dxfId="691" priority="3800" stopIfTrue="1">
      <formula>#REF!="YES"</formula>
    </cfRule>
  </conditionalFormatting>
  <conditionalFormatting sqref="C33">
    <cfRule type="expression" dxfId="690" priority="3799" stopIfTrue="1">
      <formula>#REF!="YES"</formula>
    </cfRule>
  </conditionalFormatting>
  <conditionalFormatting sqref="W41">
    <cfRule type="containsText" dxfId="689" priority="3795" operator="containsText" text="HIGH">
      <formula>NOT(ISERROR(SEARCH("HIGH",W41)))</formula>
    </cfRule>
    <cfRule type="containsText" dxfId="688" priority="3796" operator="containsText" text="SIGNIFICANT">
      <formula>NOT(ISERROR(SEARCH("SIGNIFICANT",W41)))</formula>
    </cfRule>
    <cfRule type="containsText" dxfId="687" priority="3797" operator="containsText" text="MODERATE">
      <formula>NOT(ISERROR(SEARCH("MODERATE",W41)))</formula>
    </cfRule>
    <cfRule type="containsText" dxfId="686" priority="3798" operator="containsText" text="LOW">
      <formula>NOT(ISERROR(SEARCH("LOW",W41)))</formula>
    </cfRule>
  </conditionalFormatting>
  <conditionalFormatting sqref="K41:L41">
    <cfRule type="containsText" dxfId="685" priority="3790" operator="containsText" text="D">
      <formula>NOT(ISERROR(SEARCH("D",K41)))</formula>
    </cfRule>
    <cfRule type="containsText" dxfId="684" priority="3791" operator="containsText" text="C">
      <formula>NOT(ISERROR(SEARCH("C",K41)))</formula>
    </cfRule>
    <cfRule type="containsText" dxfId="683" priority="3792" operator="containsText" text="B/C">
      <formula>NOT(ISERROR(SEARCH("B/C",K41)))</formula>
    </cfRule>
    <cfRule type="containsText" dxfId="682" priority="3793" operator="containsText" text="B">
      <formula>NOT(ISERROR(SEARCH("B",K41)))</formula>
    </cfRule>
    <cfRule type="containsText" dxfId="681" priority="3794" operator="containsText" text="A">
      <formula>NOT(ISERROR(SEARCH("A",K41)))</formula>
    </cfRule>
  </conditionalFormatting>
  <conditionalFormatting sqref="A41">
    <cfRule type="expression" dxfId="680" priority="3789" stopIfTrue="1">
      <formula>#REF!="YES"</formula>
    </cfRule>
  </conditionalFormatting>
  <conditionalFormatting sqref="B41">
    <cfRule type="expression" dxfId="679" priority="3788" stopIfTrue="1">
      <formula>#REF!="YES"</formula>
    </cfRule>
  </conditionalFormatting>
  <conditionalFormatting sqref="C41">
    <cfRule type="expression" dxfId="678" priority="3787" stopIfTrue="1">
      <formula>#REF!="YES"</formula>
    </cfRule>
  </conditionalFormatting>
  <conditionalFormatting sqref="W42">
    <cfRule type="containsText" dxfId="677" priority="3783" operator="containsText" text="HIGH">
      <formula>NOT(ISERROR(SEARCH("HIGH",W42)))</formula>
    </cfRule>
    <cfRule type="containsText" dxfId="676" priority="3784" operator="containsText" text="SIGNIFICANT">
      <formula>NOT(ISERROR(SEARCH("SIGNIFICANT",W42)))</formula>
    </cfRule>
    <cfRule type="containsText" dxfId="675" priority="3785" operator="containsText" text="MODERATE">
      <formula>NOT(ISERROR(SEARCH("MODERATE",W42)))</formula>
    </cfRule>
    <cfRule type="containsText" dxfId="674" priority="3786" operator="containsText" text="LOW">
      <formula>NOT(ISERROR(SEARCH("LOW",W42)))</formula>
    </cfRule>
  </conditionalFormatting>
  <conditionalFormatting sqref="K42:L42">
    <cfRule type="containsText" dxfId="673" priority="3778" operator="containsText" text="D">
      <formula>NOT(ISERROR(SEARCH("D",K42)))</formula>
    </cfRule>
    <cfRule type="containsText" dxfId="672" priority="3779" operator="containsText" text="C">
      <formula>NOT(ISERROR(SEARCH("C",K42)))</formula>
    </cfRule>
    <cfRule type="containsText" dxfId="671" priority="3780" operator="containsText" text="B/C">
      <formula>NOT(ISERROR(SEARCH("B/C",K42)))</formula>
    </cfRule>
    <cfRule type="containsText" dxfId="670" priority="3781" operator="containsText" text="B">
      <formula>NOT(ISERROR(SEARCH("B",K42)))</formula>
    </cfRule>
    <cfRule type="containsText" dxfId="669" priority="3782" operator="containsText" text="A">
      <formula>NOT(ISERROR(SEARCH("A",K42)))</formula>
    </cfRule>
  </conditionalFormatting>
  <conditionalFormatting sqref="A42">
    <cfRule type="expression" dxfId="668" priority="3777" stopIfTrue="1">
      <formula>#REF!="YES"</formula>
    </cfRule>
  </conditionalFormatting>
  <conditionalFormatting sqref="B42">
    <cfRule type="expression" dxfId="667" priority="3776" stopIfTrue="1">
      <formula>#REF!="YES"</formula>
    </cfRule>
  </conditionalFormatting>
  <conditionalFormatting sqref="C42">
    <cfRule type="expression" dxfId="666" priority="3775" stopIfTrue="1">
      <formula>#REF!="YES"</formula>
    </cfRule>
  </conditionalFormatting>
  <conditionalFormatting sqref="W55">
    <cfRule type="containsText" dxfId="665" priority="3771" operator="containsText" text="HIGH">
      <formula>NOT(ISERROR(SEARCH("HIGH",W55)))</formula>
    </cfRule>
    <cfRule type="containsText" dxfId="664" priority="3772" operator="containsText" text="SIGNIFICANT">
      <formula>NOT(ISERROR(SEARCH("SIGNIFICANT",W55)))</formula>
    </cfRule>
    <cfRule type="containsText" dxfId="663" priority="3773" operator="containsText" text="MODERATE">
      <formula>NOT(ISERROR(SEARCH("MODERATE",W55)))</formula>
    </cfRule>
    <cfRule type="containsText" dxfId="662" priority="3774" operator="containsText" text="LOW">
      <formula>NOT(ISERROR(SEARCH("LOW",W55)))</formula>
    </cfRule>
  </conditionalFormatting>
  <conditionalFormatting sqref="K55:L55">
    <cfRule type="containsText" dxfId="661" priority="3766" operator="containsText" text="D">
      <formula>NOT(ISERROR(SEARCH("D",K55)))</formula>
    </cfRule>
    <cfRule type="containsText" dxfId="660" priority="3767" operator="containsText" text="C">
      <formula>NOT(ISERROR(SEARCH("C",K55)))</formula>
    </cfRule>
    <cfRule type="containsText" dxfId="659" priority="3768" operator="containsText" text="B/C">
      <formula>NOT(ISERROR(SEARCH("B/C",K55)))</formula>
    </cfRule>
    <cfRule type="containsText" dxfId="658" priority="3769" operator="containsText" text="B">
      <formula>NOT(ISERROR(SEARCH("B",K55)))</formula>
    </cfRule>
    <cfRule type="containsText" dxfId="657" priority="3770" operator="containsText" text="A">
      <formula>NOT(ISERROR(SEARCH("A",K55)))</formula>
    </cfRule>
  </conditionalFormatting>
  <conditionalFormatting sqref="A55">
    <cfRule type="expression" dxfId="656" priority="3765" stopIfTrue="1">
      <formula>#REF!="YES"</formula>
    </cfRule>
  </conditionalFormatting>
  <conditionalFormatting sqref="B55">
    <cfRule type="expression" dxfId="655" priority="3764" stopIfTrue="1">
      <formula>#REF!="YES"</formula>
    </cfRule>
  </conditionalFormatting>
  <conditionalFormatting sqref="C55">
    <cfRule type="expression" dxfId="654" priority="3763" stopIfTrue="1">
      <formula>#REF!="YES"</formula>
    </cfRule>
  </conditionalFormatting>
  <conditionalFormatting sqref="W56">
    <cfRule type="containsText" dxfId="653" priority="3759" operator="containsText" text="HIGH">
      <formula>NOT(ISERROR(SEARCH("HIGH",W56)))</formula>
    </cfRule>
    <cfRule type="containsText" dxfId="652" priority="3760" operator="containsText" text="SIGNIFICANT">
      <formula>NOT(ISERROR(SEARCH("SIGNIFICANT",W56)))</formula>
    </cfRule>
    <cfRule type="containsText" dxfId="651" priority="3761" operator="containsText" text="MODERATE">
      <formula>NOT(ISERROR(SEARCH("MODERATE",W56)))</formula>
    </cfRule>
    <cfRule type="containsText" dxfId="650" priority="3762" operator="containsText" text="LOW">
      <formula>NOT(ISERROR(SEARCH("LOW",W56)))</formula>
    </cfRule>
  </conditionalFormatting>
  <conditionalFormatting sqref="K56:L56">
    <cfRule type="containsText" dxfId="649" priority="3754" operator="containsText" text="D">
      <formula>NOT(ISERROR(SEARCH("D",K56)))</formula>
    </cfRule>
    <cfRule type="containsText" dxfId="648" priority="3755" operator="containsText" text="C">
      <formula>NOT(ISERROR(SEARCH("C",K56)))</formula>
    </cfRule>
    <cfRule type="containsText" dxfId="647" priority="3756" operator="containsText" text="B/C">
      <formula>NOT(ISERROR(SEARCH("B/C",K56)))</formula>
    </cfRule>
    <cfRule type="containsText" dxfId="646" priority="3757" operator="containsText" text="B">
      <formula>NOT(ISERROR(SEARCH("B",K56)))</formula>
    </cfRule>
    <cfRule type="containsText" dxfId="645" priority="3758" operator="containsText" text="A">
      <formula>NOT(ISERROR(SEARCH("A",K56)))</formula>
    </cfRule>
  </conditionalFormatting>
  <conditionalFormatting sqref="A56">
    <cfRule type="expression" dxfId="644" priority="3753" stopIfTrue="1">
      <formula>#REF!="YES"</formula>
    </cfRule>
  </conditionalFormatting>
  <conditionalFormatting sqref="B56">
    <cfRule type="expression" dxfId="643" priority="3752" stopIfTrue="1">
      <formula>#REF!="YES"</formula>
    </cfRule>
  </conditionalFormatting>
  <conditionalFormatting sqref="C56">
    <cfRule type="expression" dxfId="642" priority="3751" stopIfTrue="1">
      <formula>#REF!="YES"</formula>
    </cfRule>
  </conditionalFormatting>
  <conditionalFormatting sqref="W67">
    <cfRule type="containsText" dxfId="641" priority="3747" operator="containsText" text="HIGH">
      <formula>NOT(ISERROR(SEARCH("HIGH",W67)))</formula>
    </cfRule>
    <cfRule type="containsText" dxfId="640" priority="3748" operator="containsText" text="SIGNIFICANT">
      <formula>NOT(ISERROR(SEARCH("SIGNIFICANT",W67)))</formula>
    </cfRule>
    <cfRule type="containsText" dxfId="639" priority="3749" operator="containsText" text="MODERATE">
      <formula>NOT(ISERROR(SEARCH("MODERATE",W67)))</formula>
    </cfRule>
    <cfRule type="containsText" dxfId="638" priority="3750" operator="containsText" text="LOW">
      <formula>NOT(ISERROR(SEARCH("LOW",W67)))</formula>
    </cfRule>
  </conditionalFormatting>
  <conditionalFormatting sqref="K67:M67">
    <cfRule type="containsText" dxfId="637" priority="3742" operator="containsText" text="D">
      <formula>NOT(ISERROR(SEARCH("D",K67)))</formula>
    </cfRule>
    <cfRule type="containsText" dxfId="636" priority="3743" operator="containsText" text="C">
      <formula>NOT(ISERROR(SEARCH("C",K67)))</formula>
    </cfRule>
    <cfRule type="containsText" dxfId="635" priority="3744" operator="containsText" text="B/C">
      <formula>NOT(ISERROR(SEARCH("B/C",K67)))</formula>
    </cfRule>
    <cfRule type="containsText" dxfId="634" priority="3745" operator="containsText" text="B">
      <formula>NOT(ISERROR(SEARCH("B",K67)))</formula>
    </cfRule>
    <cfRule type="containsText" dxfId="633" priority="3746" operator="containsText" text="A">
      <formula>NOT(ISERROR(SEARCH("A",K67)))</formula>
    </cfRule>
  </conditionalFormatting>
  <conditionalFormatting sqref="A67">
    <cfRule type="expression" dxfId="632" priority="3741" stopIfTrue="1">
      <formula>#REF!="YES"</formula>
    </cfRule>
  </conditionalFormatting>
  <conditionalFormatting sqref="B67">
    <cfRule type="expression" dxfId="631" priority="3740" stopIfTrue="1">
      <formula>#REF!="YES"</formula>
    </cfRule>
  </conditionalFormatting>
  <conditionalFormatting sqref="C67">
    <cfRule type="expression" dxfId="630" priority="3739" stopIfTrue="1">
      <formula>#REF!="YES"</formula>
    </cfRule>
  </conditionalFormatting>
  <conditionalFormatting sqref="W68">
    <cfRule type="containsText" dxfId="629" priority="3735" operator="containsText" text="HIGH">
      <formula>NOT(ISERROR(SEARCH("HIGH",W68)))</formula>
    </cfRule>
    <cfRule type="containsText" dxfId="628" priority="3736" operator="containsText" text="SIGNIFICANT">
      <formula>NOT(ISERROR(SEARCH("SIGNIFICANT",W68)))</formula>
    </cfRule>
    <cfRule type="containsText" dxfId="627" priority="3737" operator="containsText" text="MODERATE">
      <formula>NOT(ISERROR(SEARCH("MODERATE",W68)))</formula>
    </cfRule>
    <cfRule type="containsText" dxfId="626" priority="3738" operator="containsText" text="LOW">
      <formula>NOT(ISERROR(SEARCH("LOW",W68)))</formula>
    </cfRule>
  </conditionalFormatting>
  <conditionalFormatting sqref="K68:M68">
    <cfRule type="containsText" dxfId="625" priority="3730" operator="containsText" text="D">
      <formula>NOT(ISERROR(SEARCH("D",K68)))</formula>
    </cfRule>
    <cfRule type="containsText" dxfId="624" priority="3731" operator="containsText" text="C">
      <formula>NOT(ISERROR(SEARCH("C",K68)))</formula>
    </cfRule>
    <cfRule type="containsText" dxfId="623" priority="3732" operator="containsText" text="B/C">
      <formula>NOT(ISERROR(SEARCH("B/C",K68)))</formula>
    </cfRule>
    <cfRule type="containsText" dxfId="622" priority="3733" operator="containsText" text="B">
      <formula>NOT(ISERROR(SEARCH("B",K68)))</formula>
    </cfRule>
    <cfRule type="containsText" dxfId="621" priority="3734" operator="containsText" text="A">
      <formula>NOT(ISERROR(SEARCH("A",K68)))</formula>
    </cfRule>
  </conditionalFormatting>
  <conditionalFormatting sqref="A68">
    <cfRule type="expression" dxfId="620" priority="3729" stopIfTrue="1">
      <formula>#REF!="YES"</formula>
    </cfRule>
  </conditionalFormatting>
  <conditionalFormatting sqref="B68">
    <cfRule type="expression" dxfId="619" priority="3728" stopIfTrue="1">
      <formula>#REF!="YES"</formula>
    </cfRule>
  </conditionalFormatting>
  <conditionalFormatting sqref="C68">
    <cfRule type="expression" dxfId="618" priority="3727" stopIfTrue="1">
      <formula>#REF!="YES"</formula>
    </cfRule>
  </conditionalFormatting>
  <conditionalFormatting sqref="C77">
    <cfRule type="expression" dxfId="617" priority="3703" stopIfTrue="1">
      <formula>#REF!="YES"</formula>
    </cfRule>
  </conditionalFormatting>
  <conditionalFormatting sqref="W77">
    <cfRule type="containsText" dxfId="616" priority="3711" operator="containsText" text="HIGH">
      <formula>NOT(ISERROR(SEARCH("HIGH",W77)))</formula>
    </cfRule>
    <cfRule type="containsText" dxfId="615" priority="3712" operator="containsText" text="SIGNIFICANT">
      <formula>NOT(ISERROR(SEARCH("SIGNIFICANT",W77)))</formula>
    </cfRule>
    <cfRule type="containsText" dxfId="614" priority="3713" operator="containsText" text="MODERATE">
      <formula>NOT(ISERROR(SEARCH("MODERATE",W77)))</formula>
    </cfRule>
    <cfRule type="containsText" dxfId="613" priority="3714" operator="containsText" text="LOW">
      <formula>NOT(ISERROR(SEARCH("LOW",W77)))</formula>
    </cfRule>
  </conditionalFormatting>
  <conditionalFormatting sqref="K77:L77">
    <cfRule type="containsText" dxfId="612" priority="3706" operator="containsText" text="D">
      <formula>NOT(ISERROR(SEARCH("D",K77)))</formula>
    </cfRule>
    <cfRule type="containsText" dxfId="611" priority="3707" operator="containsText" text="C">
      <formula>NOT(ISERROR(SEARCH("C",K77)))</formula>
    </cfRule>
    <cfRule type="containsText" dxfId="610" priority="3708" operator="containsText" text="B/C">
      <formula>NOT(ISERROR(SEARCH("B/C",K77)))</formula>
    </cfRule>
    <cfRule type="containsText" dxfId="609" priority="3709" operator="containsText" text="B">
      <formula>NOT(ISERROR(SEARCH("B",K77)))</formula>
    </cfRule>
    <cfRule type="containsText" dxfId="608" priority="3710" operator="containsText" text="A">
      <formula>NOT(ISERROR(SEARCH("A",K77)))</formula>
    </cfRule>
  </conditionalFormatting>
  <conditionalFormatting sqref="A77">
    <cfRule type="expression" dxfId="607" priority="3705" stopIfTrue="1">
      <formula>#REF!="YES"</formula>
    </cfRule>
  </conditionalFormatting>
  <conditionalFormatting sqref="B77">
    <cfRule type="expression" dxfId="606" priority="3704" stopIfTrue="1">
      <formula>#REF!="YES"</formula>
    </cfRule>
  </conditionalFormatting>
  <conditionalFormatting sqref="W25">
    <cfRule type="containsText" dxfId="605" priority="3699" operator="containsText" text="HIGH">
      <formula>NOT(ISERROR(SEARCH("HIGH",W25)))</formula>
    </cfRule>
    <cfRule type="containsText" dxfId="604" priority="3700" operator="containsText" text="SIGNIFICANT">
      <formula>NOT(ISERROR(SEARCH("SIGNIFICANT",W25)))</formula>
    </cfRule>
    <cfRule type="containsText" dxfId="603" priority="3701" operator="containsText" text="MODERATE">
      <formula>NOT(ISERROR(SEARCH("MODERATE",W25)))</formula>
    </cfRule>
    <cfRule type="containsText" dxfId="602" priority="3702" operator="containsText" text="LOW">
      <formula>NOT(ISERROR(SEARCH("LOW",W25)))</formula>
    </cfRule>
  </conditionalFormatting>
  <conditionalFormatting sqref="L25:M25">
    <cfRule type="containsText" dxfId="601" priority="3694" operator="containsText" text="D">
      <formula>NOT(ISERROR(SEARCH("D",L25)))</formula>
    </cfRule>
    <cfRule type="containsText" dxfId="600" priority="3695" operator="containsText" text="C">
      <formula>NOT(ISERROR(SEARCH("C",L25)))</formula>
    </cfRule>
    <cfRule type="containsText" dxfId="599" priority="3696" operator="containsText" text="B/C">
      <formula>NOT(ISERROR(SEARCH("B/C",L25)))</formula>
    </cfRule>
    <cfRule type="containsText" dxfId="598" priority="3697" operator="containsText" text="B">
      <formula>NOT(ISERROR(SEARCH("B",L25)))</formula>
    </cfRule>
    <cfRule type="containsText" dxfId="597" priority="3698" operator="containsText" text="A">
      <formula>NOT(ISERROR(SEARCH("A",L25)))</formula>
    </cfRule>
  </conditionalFormatting>
  <conditionalFormatting sqref="A25">
    <cfRule type="expression" dxfId="596" priority="3693" stopIfTrue="1">
      <formula>#REF!="YES"</formula>
    </cfRule>
  </conditionalFormatting>
  <conditionalFormatting sqref="B25:C25">
    <cfRule type="expression" dxfId="595" priority="3692" stopIfTrue="1">
      <formula>#REF!="YES"</formula>
    </cfRule>
  </conditionalFormatting>
  <conditionalFormatting sqref="W26">
    <cfRule type="containsText" dxfId="594" priority="3688" operator="containsText" text="HIGH">
      <formula>NOT(ISERROR(SEARCH("HIGH",W26)))</formula>
    </cfRule>
    <cfRule type="containsText" dxfId="593" priority="3689" operator="containsText" text="SIGNIFICANT">
      <formula>NOT(ISERROR(SEARCH("SIGNIFICANT",W26)))</formula>
    </cfRule>
    <cfRule type="containsText" dxfId="592" priority="3690" operator="containsText" text="MODERATE">
      <formula>NOT(ISERROR(SEARCH("MODERATE",W26)))</formula>
    </cfRule>
    <cfRule type="containsText" dxfId="591" priority="3691" operator="containsText" text="LOW">
      <formula>NOT(ISERROR(SEARCH("LOW",W26)))</formula>
    </cfRule>
  </conditionalFormatting>
  <conditionalFormatting sqref="L26:M26">
    <cfRule type="containsText" dxfId="590" priority="3683" operator="containsText" text="D">
      <formula>NOT(ISERROR(SEARCH("D",L26)))</formula>
    </cfRule>
    <cfRule type="containsText" dxfId="589" priority="3684" operator="containsText" text="C">
      <formula>NOT(ISERROR(SEARCH("C",L26)))</formula>
    </cfRule>
    <cfRule type="containsText" dxfId="588" priority="3685" operator="containsText" text="B/C">
      <formula>NOT(ISERROR(SEARCH("B/C",L26)))</formula>
    </cfRule>
    <cfRule type="containsText" dxfId="587" priority="3686" operator="containsText" text="B">
      <formula>NOT(ISERROR(SEARCH("B",L26)))</formula>
    </cfRule>
    <cfRule type="containsText" dxfId="586" priority="3687" operator="containsText" text="A">
      <formula>NOT(ISERROR(SEARCH("A",L26)))</formula>
    </cfRule>
  </conditionalFormatting>
  <conditionalFormatting sqref="A26">
    <cfRule type="expression" dxfId="585" priority="3682" stopIfTrue="1">
      <formula>#REF!="YES"</formula>
    </cfRule>
  </conditionalFormatting>
  <conditionalFormatting sqref="B26:C26">
    <cfRule type="expression" dxfId="584" priority="3681" stopIfTrue="1">
      <formula>#REF!="YES"</formula>
    </cfRule>
  </conditionalFormatting>
  <conditionalFormatting sqref="W34">
    <cfRule type="containsText" dxfId="583" priority="3630" operator="containsText" text="HIGH">
      <formula>NOT(ISERROR(SEARCH("HIGH",W34)))</formula>
    </cfRule>
    <cfRule type="containsText" dxfId="582" priority="3631" operator="containsText" text="SIGNIFICANT">
      <formula>NOT(ISERROR(SEARCH("SIGNIFICANT",W34)))</formula>
    </cfRule>
    <cfRule type="containsText" dxfId="581" priority="3632" operator="containsText" text="MODERATE">
      <formula>NOT(ISERROR(SEARCH("MODERATE",W34)))</formula>
    </cfRule>
    <cfRule type="containsText" dxfId="580" priority="3633" operator="containsText" text="LOW">
      <formula>NOT(ISERROR(SEARCH("LOW",W34)))</formula>
    </cfRule>
  </conditionalFormatting>
  <conditionalFormatting sqref="L34:M34">
    <cfRule type="containsText" dxfId="579" priority="3625" operator="containsText" text="D">
      <formula>NOT(ISERROR(SEARCH("D",L34)))</formula>
    </cfRule>
    <cfRule type="containsText" dxfId="578" priority="3626" operator="containsText" text="C">
      <formula>NOT(ISERROR(SEARCH("C",L34)))</formula>
    </cfRule>
    <cfRule type="containsText" dxfId="577" priority="3627" operator="containsText" text="B/C">
      <formula>NOT(ISERROR(SEARCH("B/C",L34)))</formula>
    </cfRule>
    <cfRule type="containsText" dxfId="576" priority="3628" operator="containsText" text="B">
      <formula>NOT(ISERROR(SEARCH("B",L34)))</formula>
    </cfRule>
    <cfRule type="containsText" dxfId="575" priority="3629" operator="containsText" text="A">
      <formula>NOT(ISERROR(SEARCH("A",L34)))</formula>
    </cfRule>
  </conditionalFormatting>
  <conditionalFormatting sqref="A34">
    <cfRule type="expression" dxfId="574" priority="3624" stopIfTrue="1">
      <formula>#REF!="YES"</formula>
    </cfRule>
  </conditionalFormatting>
  <conditionalFormatting sqref="B34">
    <cfRule type="expression" dxfId="573" priority="3623" stopIfTrue="1">
      <formula>#REF!="YES"</formula>
    </cfRule>
  </conditionalFormatting>
  <conditionalFormatting sqref="C34">
    <cfRule type="expression" dxfId="572" priority="3622" stopIfTrue="1">
      <formula>#REF!="YES"</formula>
    </cfRule>
  </conditionalFormatting>
  <conditionalFormatting sqref="W35">
    <cfRule type="containsText" dxfId="571" priority="3618" operator="containsText" text="HIGH">
      <formula>NOT(ISERROR(SEARCH("HIGH",W35)))</formula>
    </cfRule>
    <cfRule type="containsText" dxfId="570" priority="3619" operator="containsText" text="SIGNIFICANT">
      <formula>NOT(ISERROR(SEARCH("SIGNIFICANT",W35)))</formula>
    </cfRule>
    <cfRule type="containsText" dxfId="569" priority="3620" operator="containsText" text="MODERATE">
      <formula>NOT(ISERROR(SEARCH("MODERATE",W35)))</formula>
    </cfRule>
    <cfRule type="containsText" dxfId="568" priority="3621" operator="containsText" text="LOW">
      <formula>NOT(ISERROR(SEARCH("LOW",W35)))</formula>
    </cfRule>
  </conditionalFormatting>
  <conditionalFormatting sqref="L35:M35">
    <cfRule type="containsText" dxfId="567" priority="3613" operator="containsText" text="D">
      <formula>NOT(ISERROR(SEARCH("D",L35)))</formula>
    </cfRule>
    <cfRule type="containsText" dxfId="566" priority="3614" operator="containsText" text="C">
      <formula>NOT(ISERROR(SEARCH("C",L35)))</formula>
    </cfRule>
    <cfRule type="containsText" dxfId="565" priority="3615" operator="containsText" text="B/C">
      <formula>NOT(ISERROR(SEARCH("B/C",L35)))</formula>
    </cfRule>
    <cfRule type="containsText" dxfId="564" priority="3616" operator="containsText" text="B">
      <formula>NOT(ISERROR(SEARCH("B",L35)))</formula>
    </cfRule>
    <cfRule type="containsText" dxfId="563" priority="3617" operator="containsText" text="A">
      <formula>NOT(ISERROR(SEARCH("A",L35)))</formula>
    </cfRule>
  </conditionalFormatting>
  <conditionalFormatting sqref="A35">
    <cfRule type="expression" dxfId="562" priority="3612" stopIfTrue="1">
      <formula>#REF!="YES"</formula>
    </cfRule>
  </conditionalFormatting>
  <conditionalFormatting sqref="B35">
    <cfRule type="expression" dxfId="561" priority="3611" stopIfTrue="1">
      <formula>#REF!="YES"</formula>
    </cfRule>
  </conditionalFormatting>
  <conditionalFormatting sqref="C35">
    <cfRule type="expression" dxfId="560" priority="3610" stopIfTrue="1">
      <formula>#REF!="YES"</formula>
    </cfRule>
  </conditionalFormatting>
  <conditionalFormatting sqref="W43">
    <cfRule type="containsText" dxfId="559" priority="3582" operator="containsText" text="HIGH">
      <formula>NOT(ISERROR(SEARCH("HIGH",W43)))</formula>
    </cfRule>
    <cfRule type="containsText" dxfId="558" priority="3583" operator="containsText" text="SIGNIFICANT">
      <formula>NOT(ISERROR(SEARCH("SIGNIFICANT",W43)))</formula>
    </cfRule>
    <cfRule type="containsText" dxfId="557" priority="3584" operator="containsText" text="MODERATE">
      <formula>NOT(ISERROR(SEARCH("MODERATE",W43)))</formula>
    </cfRule>
    <cfRule type="containsText" dxfId="556" priority="3585" operator="containsText" text="LOW">
      <formula>NOT(ISERROR(SEARCH("LOW",W43)))</formula>
    </cfRule>
  </conditionalFormatting>
  <conditionalFormatting sqref="K43:L43">
    <cfRule type="containsText" dxfId="555" priority="3577" operator="containsText" text="D">
      <formula>NOT(ISERROR(SEARCH("D",K43)))</formula>
    </cfRule>
    <cfRule type="containsText" dxfId="554" priority="3578" operator="containsText" text="C">
      <formula>NOT(ISERROR(SEARCH("C",K43)))</formula>
    </cfRule>
    <cfRule type="containsText" dxfId="553" priority="3579" operator="containsText" text="B/C">
      <formula>NOT(ISERROR(SEARCH("B/C",K43)))</formula>
    </cfRule>
    <cfRule type="containsText" dxfId="552" priority="3580" operator="containsText" text="B">
      <formula>NOT(ISERROR(SEARCH("B",K43)))</formula>
    </cfRule>
    <cfRule type="containsText" dxfId="551" priority="3581" operator="containsText" text="A">
      <formula>NOT(ISERROR(SEARCH("A",K43)))</formula>
    </cfRule>
  </conditionalFormatting>
  <conditionalFormatting sqref="A43">
    <cfRule type="expression" dxfId="550" priority="3576" stopIfTrue="1">
      <formula>#REF!="YES"</formula>
    </cfRule>
  </conditionalFormatting>
  <conditionalFormatting sqref="B43">
    <cfRule type="expression" dxfId="549" priority="3575" stopIfTrue="1">
      <formula>#REF!="YES"</formula>
    </cfRule>
  </conditionalFormatting>
  <conditionalFormatting sqref="C43">
    <cfRule type="expression" dxfId="548" priority="3574" stopIfTrue="1">
      <formula>#REF!="YES"</formula>
    </cfRule>
  </conditionalFormatting>
  <conditionalFormatting sqref="W44">
    <cfRule type="containsText" dxfId="547" priority="3570" operator="containsText" text="HIGH">
      <formula>NOT(ISERROR(SEARCH("HIGH",W44)))</formula>
    </cfRule>
    <cfRule type="containsText" dxfId="546" priority="3571" operator="containsText" text="SIGNIFICANT">
      <formula>NOT(ISERROR(SEARCH("SIGNIFICANT",W44)))</formula>
    </cfRule>
    <cfRule type="containsText" dxfId="545" priority="3572" operator="containsText" text="MODERATE">
      <formula>NOT(ISERROR(SEARCH("MODERATE",W44)))</formula>
    </cfRule>
    <cfRule type="containsText" dxfId="544" priority="3573" operator="containsText" text="LOW">
      <formula>NOT(ISERROR(SEARCH("LOW",W44)))</formula>
    </cfRule>
  </conditionalFormatting>
  <conditionalFormatting sqref="K44:L44">
    <cfRule type="containsText" dxfId="543" priority="3565" operator="containsText" text="D">
      <formula>NOT(ISERROR(SEARCH("D",K44)))</formula>
    </cfRule>
    <cfRule type="containsText" dxfId="542" priority="3566" operator="containsText" text="C">
      <formula>NOT(ISERROR(SEARCH("C",K44)))</formula>
    </cfRule>
    <cfRule type="containsText" dxfId="541" priority="3567" operator="containsText" text="B/C">
      <formula>NOT(ISERROR(SEARCH("B/C",K44)))</formula>
    </cfRule>
    <cfRule type="containsText" dxfId="540" priority="3568" operator="containsText" text="B">
      <formula>NOT(ISERROR(SEARCH("B",K44)))</formula>
    </cfRule>
    <cfRule type="containsText" dxfId="539" priority="3569" operator="containsText" text="A">
      <formula>NOT(ISERROR(SEARCH("A",K44)))</formula>
    </cfRule>
  </conditionalFormatting>
  <conditionalFormatting sqref="A44">
    <cfRule type="expression" dxfId="538" priority="3564" stopIfTrue="1">
      <formula>#REF!="YES"</formula>
    </cfRule>
  </conditionalFormatting>
  <conditionalFormatting sqref="B44">
    <cfRule type="expression" dxfId="537" priority="3563" stopIfTrue="1">
      <formula>#REF!="YES"</formula>
    </cfRule>
  </conditionalFormatting>
  <conditionalFormatting sqref="C44">
    <cfRule type="expression" dxfId="536" priority="3562" stopIfTrue="1">
      <formula>#REF!="YES"</formula>
    </cfRule>
  </conditionalFormatting>
  <conditionalFormatting sqref="W57">
    <cfRule type="containsText" dxfId="535" priority="3558" operator="containsText" text="HIGH">
      <formula>NOT(ISERROR(SEARCH("HIGH",W57)))</formula>
    </cfRule>
    <cfRule type="containsText" dxfId="534" priority="3559" operator="containsText" text="SIGNIFICANT">
      <formula>NOT(ISERROR(SEARCH("SIGNIFICANT",W57)))</formula>
    </cfRule>
    <cfRule type="containsText" dxfId="533" priority="3560" operator="containsText" text="MODERATE">
      <formula>NOT(ISERROR(SEARCH("MODERATE",W57)))</formula>
    </cfRule>
    <cfRule type="containsText" dxfId="532" priority="3561" operator="containsText" text="LOW">
      <formula>NOT(ISERROR(SEARCH("LOW",W57)))</formula>
    </cfRule>
  </conditionalFormatting>
  <conditionalFormatting sqref="K57:L57">
    <cfRule type="containsText" dxfId="531" priority="3553" operator="containsText" text="D">
      <formula>NOT(ISERROR(SEARCH("D",K57)))</formula>
    </cfRule>
    <cfRule type="containsText" dxfId="530" priority="3554" operator="containsText" text="C">
      <formula>NOT(ISERROR(SEARCH("C",K57)))</formula>
    </cfRule>
    <cfRule type="containsText" dxfId="529" priority="3555" operator="containsText" text="B/C">
      <formula>NOT(ISERROR(SEARCH("B/C",K57)))</formula>
    </cfRule>
    <cfRule type="containsText" dxfId="528" priority="3556" operator="containsText" text="B">
      <formula>NOT(ISERROR(SEARCH("B",K57)))</formula>
    </cfRule>
    <cfRule type="containsText" dxfId="527" priority="3557" operator="containsText" text="A">
      <formula>NOT(ISERROR(SEARCH("A",K57)))</formula>
    </cfRule>
  </conditionalFormatting>
  <conditionalFormatting sqref="A57">
    <cfRule type="expression" dxfId="526" priority="3552" stopIfTrue="1">
      <formula>#REF!="YES"</formula>
    </cfRule>
  </conditionalFormatting>
  <conditionalFormatting sqref="B57">
    <cfRule type="expression" dxfId="525" priority="3551" stopIfTrue="1">
      <formula>#REF!="YES"</formula>
    </cfRule>
  </conditionalFormatting>
  <conditionalFormatting sqref="C57">
    <cfRule type="expression" dxfId="524" priority="3550" stopIfTrue="1">
      <formula>#REF!="YES"</formula>
    </cfRule>
  </conditionalFormatting>
  <conditionalFormatting sqref="W58">
    <cfRule type="containsText" dxfId="523" priority="3546" operator="containsText" text="HIGH">
      <formula>NOT(ISERROR(SEARCH("HIGH",W58)))</formula>
    </cfRule>
    <cfRule type="containsText" dxfId="522" priority="3547" operator="containsText" text="SIGNIFICANT">
      <formula>NOT(ISERROR(SEARCH("SIGNIFICANT",W58)))</formula>
    </cfRule>
    <cfRule type="containsText" dxfId="521" priority="3548" operator="containsText" text="MODERATE">
      <formula>NOT(ISERROR(SEARCH("MODERATE",W58)))</formula>
    </cfRule>
    <cfRule type="containsText" dxfId="520" priority="3549" operator="containsText" text="LOW">
      <formula>NOT(ISERROR(SEARCH("LOW",W58)))</formula>
    </cfRule>
  </conditionalFormatting>
  <conditionalFormatting sqref="K58:L58">
    <cfRule type="containsText" dxfId="519" priority="3541" operator="containsText" text="D">
      <formula>NOT(ISERROR(SEARCH("D",K58)))</formula>
    </cfRule>
    <cfRule type="containsText" dxfId="518" priority="3542" operator="containsText" text="C">
      <formula>NOT(ISERROR(SEARCH("C",K58)))</formula>
    </cfRule>
    <cfRule type="containsText" dxfId="517" priority="3543" operator="containsText" text="B/C">
      <formula>NOT(ISERROR(SEARCH("B/C",K58)))</formula>
    </cfRule>
    <cfRule type="containsText" dxfId="516" priority="3544" operator="containsText" text="B">
      <formula>NOT(ISERROR(SEARCH("B",K58)))</formula>
    </cfRule>
    <cfRule type="containsText" dxfId="515" priority="3545" operator="containsText" text="A">
      <formula>NOT(ISERROR(SEARCH("A",K58)))</formula>
    </cfRule>
  </conditionalFormatting>
  <conditionalFormatting sqref="A58">
    <cfRule type="expression" dxfId="514" priority="3540" stopIfTrue="1">
      <formula>#REF!="YES"</formula>
    </cfRule>
  </conditionalFormatting>
  <conditionalFormatting sqref="B58">
    <cfRule type="expression" dxfId="513" priority="3539" stopIfTrue="1">
      <formula>#REF!="YES"</formula>
    </cfRule>
  </conditionalFormatting>
  <conditionalFormatting sqref="C58">
    <cfRule type="expression" dxfId="512" priority="3538" stopIfTrue="1">
      <formula>#REF!="YES"</formula>
    </cfRule>
  </conditionalFormatting>
  <conditionalFormatting sqref="W69">
    <cfRule type="containsText" dxfId="511" priority="3522" operator="containsText" text="HIGH">
      <formula>NOT(ISERROR(SEARCH("HIGH",W69)))</formula>
    </cfRule>
    <cfRule type="containsText" dxfId="510" priority="3523" operator="containsText" text="SIGNIFICANT">
      <formula>NOT(ISERROR(SEARCH("SIGNIFICANT",W69)))</formula>
    </cfRule>
    <cfRule type="containsText" dxfId="509" priority="3524" operator="containsText" text="MODERATE">
      <formula>NOT(ISERROR(SEARCH("MODERATE",W69)))</formula>
    </cfRule>
    <cfRule type="containsText" dxfId="508" priority="3525" operator="containsText" text="LOW">
      <formula>NOT(ISERROR(SEARCH("LOW",W69)))</formula>
    </cfRule>
  </conditionalFormatting>
  <conditionalFormatting sqref="K69:M69">
    <cfRule type="containsText" dxfId="507" priority="3517" operator="containsText" text="D">
      <formula>NOT(ISERROR(SEARCH("D",K69)))</formula>
    </cfRule>
    <cfRule type="containsText" dxfId="506" priority="3518" operator="containsText" text="C">
      <formula>NOT(ISERROR(SEARCH("C",K69)))</formula>
    </cfRule>
    <cfRule type="containsText" dxfId="505" priority="3519" operator="containsText" text="B/C">
      <formula>NOT(ISERROR(SEARCH("B/C",K69)))</formula>
    </cfRule>
    <cfRule type="containsText" dxfId="504" priority="3520" operator="containsText" text="B">
      <formula>NOT(ISERROR(SEARCH("B",K69)))</formula>
    </cfRule>
    <cfRule type="containsText" dxfId="503" priority="3521" operator="containsText" text="A">
      <formula>NOT(ISERROR(SEARCH("A",K69)))</formula>
    </cfRule>
  </conditionalFormatting>
  <conditionalFormatting sqref="A69">
    <cfRule type="expression" dxfId="502" priority="3516" stopIfTrue="1">
      <formula>#REF!="YES"</formula>
    </cfRule>
  </conditionalFormatting>
  <conditionalFormatting sqref="B69">
    <cfRule type="expression" dxfId="501" priority="3515" stopIfTrue="1">
      <formula>#REF!="YES"</formula>
    </cfRule>
  </conditionalFormatting>
  <conditionalFormatting sqref="C69">
    <cfRule type="expression" dxfId="500" priority="3514" stopIfTrue="1">
      <formula>#REF!="YES"</formula>
    </cfRule>
  </conditionalFormatting>
  <conditionalFormatting sqref="W70">
    <cfRule type="containsText" dxfId="499" priority="3510" operator="containsText" text="HIGH">
      <formula>NOT(ISERROR(SEARCH("HIGH",W70)))</formula>
    </cfRule>
    <cfRule type="containsText" dxfId="498" priority="3511" operator="containsText" text="SIGNIFICANT">
      <formula>NOT(ISERROR(SEARCH("SIGNIFICANT",W70)))</formula>
    </cfRule>
    <cfRule type="containsText" dxfId="497" priority="3512" operator="containsText" text="MODERATE">
      <formula>NOT(ISERROR(SEARCH("MODERATE",W70)))</formula>
    </cfRule>
    <cfRule type="containsText" dxfId="496" priority="3513" operator="containsText" text="LOW">
      <formula>NOT(ISERROR(SEARCH("LOW",W70)))</formula>
    </cfRule>
  </conditionalFormatting>
  <conditionalFormatting sqref="K70:M70">
    <cfRule type="containsText" dxfId="495" priority="3505" operator="containsText" text="D">
      <formula>NOT(ISERROR(SEARCH("D",K70)))</formula>
    </cfRule>
    <cfRule type="containsText" dxfId="494" priority="3506" operator="containsText" text="C">
      <formula>NOT(ISERROR(SEARCH("C",K70)))</formula>
    </cfRule>
    <cfRule type="containsText" dxfId="493" priority="3507" operator="containsText" text="B/C">
      <formula>NOT(ISERROR(SEARCH("B/C",K70)))</formula>
    </cfRule>
    <cfRule type="containsText" dxfId="492" priority="3508" operator="containsText" text="B">
      <formula>NOT(ISERROR(SEARCH("B",K70)))</formula>
    </cfRule>
    <cfRule type="containsText" dxfId="491" priority="3509" operator="containsText" text="A">
      <formula>NOT(ISERROR(SEARCH("A",K70)))</formula>
    </cfRule>
  </conditionalFormatting>
  <conditionalFormatting sqref="A70">
    <cfRule type="expression" dxfId="490" priority="3504" stopIfTrue="1">
      <formula>#REF!="YES"</formula>
    </cfRule>
  </conditionalFormatting>
  <conditionalFormatting sqref="B70">
    <cfRule type="expression" dxfId="489" priority="3503" stopIfTrue="1">
      <formula>#REF!="YES"</formula>
    </cfRule>
  </conditionalFormatting>
  <conditionalFormatting sqref="C70">
    <cfRule type="expression" dxfId="488" priority="3502" stopIfTrue="1">
      <formula>#REF!="YES"</formula>
    </cfRule>
  </conditionalFormatting>
  <conditionalFormatting sqref="C78">
    <cfRule type="expression" dxfId="487" priority="3478" stopIfTrue="1">
      <formula>#REF!="YES"</formula>
    </cfRule>
  </conditionalFormatting>
  <conditionalFormatting sqref="W78">
    <cfRule type="containsText" dxfId="486" priority="3486" operator="containsText" text="HIGH">
      <formula>NOT(ISERROR(SEARCH("HIGH",W78)))</formula>
    </cfRule>
    <cfRule type="containsText" dxfId="485" priority="3487" operator="containsText" text="SIGNIFICANT">
      <formula>NOT(ISERROR(SEARCH("SIGNIFICANT",W78)))</formula>
    </cfRule>
    <cfRule type="containsText" dxfId="484" priority="3488" operator="containsText" text="MODERATE">
      <formula>NOT(ISERROR(SEARCH("MODERATE",W78)))</formula>
    </cfRule>
    <cfRule type="containsText" dxfId="483" priority="3489" operator="containsText" text="LOW">
      <formula>NOT(ISERROR(SEARCH("LOW",W78)))</formula>
    </cfRule>
  </conditionalFormatting>
  <conditionalFormatting sqref="K78:L78">
    <cfRule type="containsText" dxfId="482" priority="3481" operator="containsText" text="D">
      <formula>NOT(ISERROR(SEARCH("D",K78)))</formula>
    </cfRule>
    <cfRule type="containsText" dxfId="481" priority="3482" operator="containsText" text="C">
      <formula>NOT(ISERROR(SEARCH("C",K78)))</formula>
    </cfRule>
    <cfRule type="containsText" dxfId="480" priority="3483" operator="containsText" text="B/C">
      <formula>NOT(ISERROR(SEARCH("B/C",K78)))</formula>
    </cfRule>
    <cfRule type="containsText" dxfId="479" priority="3484" operator="containsText" text="B">
      <formula>NOT(ISERROR(SEARCH("B",K78)))</formula>
    </cfRule>
    <cfRule type="containsText" dxfId="478" priority="3485" operator="containsText" text="A">
      <formula>NOT(ISERROR(SEARCH("A",K78)))</formula>
    </cfRule>
  </conditionalFormatting>
  <conditionalFormatting sqref="A78">
    <cfRule type="expression" dxfId="477" priority="3480" stopIfTrue="1">
      <formula>#REF!="YES"</formula>
    </cfRule>
  </conditionalFormatting>
  <conditionalFormatting sqref="B78">
    <cfRule type="expression" dxfId="476" priority="3479" stopIfTrue="1">
      <formula>#REF!="YES"</formula>
    </cfRule>
  </conditionalFormatting>
  <conditionalFormatting sqref="C79">
    <cfRule type="expression" dxfId="475" priority="3466" stopIfTrue="1">
      <formula>#REF!="YES"</formula>
    </cfRule>
  </conditionalFormatting>
  <conditionalFormatting sqref="W79">
    <cfRule type="containsText" dxfId="474" priority="3474" operator="containsText" text="HIGH">
      <formula>NOT(ISERROR(SEARCH("HIGH",W79)))</formula>
    </cfRule>
    <cfRule type="containsText" dxfId="473" priority="3475" operator="containsText" text="SIGNIFICANT">
      <formula>NOT(ISERROR(SEARCH("SIGNIFICANT",W79)))</formula>
    </cfRule>
    <cfRule type="containsText" dxfId="472" priority="3476" operator="containsText" text="MODERATE">
      <formula>NOT(ISERROR(SEARCH("MODERATE",W79)))</formula>
    </cfRule>
    <cfRule type="containsText" dxfId="471" priority="3477" operator="containsText" text="LOW">
      <formula>NOT(ISERROR(SEARCH("LOW",W79)))</formula>
    </cfRule>
  </conditionalFormatting>
  <conditionalFormatting sqref="K79:L79">
    <cfRule type="containsText" dxfId="470" priority="3469" operator="containsText" text="D">
      <formula>NOT(ISERROR(SEARCH("D",K79)))</formula>
    </cfRule>
    <cfRule type="containsText" dxfId="469" priority="3470" operator="containsText" text="C">
      <formula>NOT(ISERROR(SEARCH("C",K79)))</formula>
    </cfRule>
    <cfRule type="containsText" dxfId="468" priority="3471" operator="containsText" text="B/C">
      <formula>NOT(ISERROR(SEARCH("B/C",K79)))</formula>
    </cfRule>
    <cfRule type="containsText" dxfId="467" priority="3472" operator="containsText" text="B">
      <formula>NOT(ISERROR(SEARCH("B",K79)))</formula>
    </cfRule>
    <cfRule type="containsText" dxfId="466" priority="3473" operator="containsText" text="A">
      <formula>NOT(ISERROR(SEARCH("A",K79)))</formula>
    </cfRule>
  </conditionalFormatting>
  <conditionalFormatting sqref="A79">
    <cfRule type="expression" dxfId="465" priority="3468" stopIfTrue="1">
      <formula>#REF!="YES"</formula>
    </cfRule>
  </conditionalFormatting>
  <conditionalFormatting sqref="B79">
    <cfRule type="expression" dxfId="464" priority="3467" stopIfTrue="1">
      <formula>#REF!="YES"</formula>
    </cfRule>
  </conditionalFormatting>
  <conditionalFormatting sqref="C80">
    <cfRule type="expression" dxfId="463" priority="3454" stopIfTrue="1">
      <formula>#REF!="YES"</formula>
    </cfRule>
  </conditionalFormatting>
  <conditionalFormatting sqref="W80">
    <cfRule type="containsText" dxfId="462" priority="3462" operator="containsText" text="HIGH">
      <formula>NOT(ISERROR(SEARCH("HIGH",W80)))</formula>
    </cfRule>
    <cfRule type="containsText" dxfId="461" priority="3463" operator="containsText" text="SIGNIFICANT">
      <formula>NOT(ISERROR(SEARCH("SIGNIFICANT",W80)))</formula>
    </cfRule>
    <cfRule type="containsText" dxfId="460" priority="3464" operator="containsText" text="MODERATE">
      <formula>NOT(ISERROR(SEARCH("MODERATE",W80)))</formula>
    </cfRule>
    <cfRule type="containsText" dxfId="459" priority="3465" operator="containsText" text="LOW">
      <formula>NOT(ISERROR(SEARCH("LOW",W80)))</formula>
    </cfRule>
  </conditionalFormatting>
  <conditionalFormatting sqref="K80:L80">
    <cfRule type="containsText" dxfId="458" priority="3457" operator="containsText" text="D">
      <formula>NOT(ISERROR(SEARCH("D",K80)))</formula>
    </cfRule>
    <cfRule type="containsText" dxfId="457" priority="3458" operator="containsText" text="C">
      <formula>NOT(ISERROR(SEARCH("C",K80)))</formula>
    </cfRule>
    <cfRule type="containsText" dxfId="456" priority="3459" operator="containsText" text="B/C">
      <formula>NOT(ISERROR(SEARCH("B/C",K80)))</formula>
    </cfRule>
    <cfRule type="containsText" dxfId="455" priority="3460" operator="containsText" text="B">
      <formula>NOT(ISERROR(SEARCH("B",K80)))</formula>
    </cfRule>
    <cfRule type="containsText" dxfId="454" priority="3461" operator="containsText" text="A">
      <formula>NOT(ISERROR(SEARCH("A",K80)))</formula>
    </cfRule>
  </conditionalFormatting>
  <conditionalFormatting sqref="A80">
    <cfRule type="expression" dxfId="453" priority="3456" stopIfTrue="1">
      <formula>#REF!="YES"</formula>
    </cfRule>
  </conditionalFormatting>
  <conditionalFormatting sqref="B80">
    <cfRule type="expression" dxfId="452" priority="3455" stopIfTrue="1">
      <formula>#REF!="YES"</formula>
    </cfRule>
  </conditionalFormatting>
  <conditionalFormatting sqref="K61:K62 K64">
    <cfRule type="containsText" dxfId="451" priority="2942" operator="containsText" text="D">
      <formula>NOT(ISERROR(SEARCH("D",K61)))</formula>
    </cfRule>
    <cfRule type="containsText" dxfId="450" priority="2943" operator="containsText" text="C">
      <formula>NOT(ISERROR(SEARCH("C",K61)))</formula>
    </cfRule>
    <cfRule type="containsText" dxfId="449" priority="2944" operator="containsText" text="B/C">
      <formula>NOT(ISERROR(SEARCH("B/C",K61)))</formula>
    </cfRule>
    <cfRule type="containsText" dxfId="448" priority="2945" operator="containsText" text="B">
      <formula>NOT(ISERROR(SEARCH("B",K61)))</formula>
    </cfRule>
    <cfRule type="containsText" dxfId="447" priority="2946" operator="containsText" text="A">
      <formula>NOT(ISERROR(SEARCH("A",K61)))</formula>
    </cfRule>
  </conditionalFormatting>
  <conditionalFormatting sqref="L64:M64">
    <cfRule type="containsText" dxfId="446" priority="2930" operator="containsText" text="D">
      <formula>NOT(ISERROR(SEARCH("D",L64)))</formula>
    </cfRule>
    <cfRule type="containsText" dxfId="445" priority="2931" operator="containsText" text="C">
      <formula>NOT(ISERROR(SEARCH("C",L64)))</formula>
    </cfRule>
    <cfRule type="containsText" dxfId="444" priority="2932" operator="containsText" text="B/C">
      <formula>NOT(ISERROR(SEARCH("B/C",L64)))</formula>
    </cfRule>
    <cfRule type="containsText" dxfId="443" priority="2933" operator="containsText" text="B">
      <formula>NOT(ISERROR(SEARCH("B",L64)))</formula>
    </cfRule>
    <cfRule type="containsText" dxfId="442" priority="2934" operator="containsText" text="A">
      <formula>NOT(ISERROR(SEARCH("A",L64)))</formula>
    </cfRule>
  </conditionalFormatting>
  <conditionalFormatting sqref="K17">
    <cfRule type="containsText" dxfId="441" priority="3291" operator="containsText" text="D">
      <formula>NOT(ISERROR(SEARCH("D",K17)))</formula>
    </cfRule>
    <cfRule type="containsText" dxfId="440" priority="3292" operator="containsText" text="C">
      <formula>NOT(ISERROR(SEARCH("C",K17)))</formula>
    </cfRule>
    <cfRule type="containsText" dxfId="439" priority="3293" operator="containsText" text="B/C">
      <formula>NOT(ISERROR(SEARCH("B/C",K17)))</formula>
    </cfRule>
    <cfRule type="containsText" dxfId="438" priority="3294" operator="containsText" text="B">
      <formula>NOT(ISERROR(SEARCH("B",K17)))</formula>
    </cfRule>
    <cfRule type="containsText" dxfId="437" priority="3295" operator="containsText" text="A">
      <formula>NOT(ISERROR(SEARCH("A",K17)))</formula>
    </cfRule>
  </conditionalFormatting>
  <conditionalFormatting sqref="K19:M19">
    <cfRule type="containsText" dxfId="436" priority="3195" operator="containsText" text="D">
      <formula>NOT(ISERROR(SEARCH("D",K19)))</formula>
    </cfRule>
    <cfRule type="containsText" dxfId="435" priority="3196" operator="containsText" text="C">
      <formula>NOT(ISERROR(SEARCH("C",K19)))</formula>
    </cfRule>
    <cfRule type="containsText" dxfId="434" priority="3197" operator="containsText" text="B/C">
      <formula>NOT(ISERROR(SEARCH("B/C",K19)))</formula>
    </cfRule>
    <cfRule type="containsText" dxfId="433" priority="3198" operator="containsText" text="B">
      <formula>NOT(ISERROR(SEARCH("B",K19)))</formula>
    </cfRule>
    <cfRule type="containsText" dxfId="432" priority="3199" operator="containsText" text="A">
      <formula>NOT(ISERROR(SEARCH("A",K19)))</formula>
    </cfRule>
  </conditionalFormatting>
  <conditionalFormatting sqref="K27">
    <cfRule type="containsText" dxfId="431" priority="3276" operator="containsText" text="D">
      <formula>NOT(ISERROR(SEARCH("D",K27)))</formula>
    </cfRule>
    <cfRule type="containsText" dxfId="430" priority="3277" operator="containsText" text="C">
      <formula>NOT(ISERROR(SEARCH("C",K27)))</formula>
    </cfRule>
    <cfRule type="containsText" dxfId="429" priority="3278" operator="containsText" text="B/C">
      <formula>NOT(ISERROR(SEARCH("B/C",K27)))</formula>
    </cfRule>
    <cfRule type="containsText" dxfId="428" priority="3279" operator="containsText" text="B">
      <formula>NOT(ISERROR(SEARCH("B",K27)))</formula>
    </cfRule>
    <cfRule type="containsText" dxfId="427" priority="3280" operator="containsText" text="A">
      <formula>NOT(ISERROR(SEARCH("A",K27)))</formula>
    </cfRule>
  </conditionalFormatting>
  <conditionalFormatting sqref="K36:K38">
    <cfRule type="containsText" dxfId="426" priority="3266" operator="containsText" text="D">
      <formula>NOT(ISERROR(SEARCH("D",K36)))</formula>
    </cfRule>
    <cfRule type="containsText" dxfId="425" priority="3267" operator="containsText" text="C">
      <formula>NOT(ISERROR(SEARCH("C",K36)))</formula>
    </cfRule>
    <cfRule type="containsText" dxfId="424" priority="3268" operator="containsText" text="B/C">
      <formula>NOT(ISERROR(SEARCH("B/C",K36)))</formula>
    </cfRule>
    <cfRule type="containsText" dxfId="423" priority="3269" operator="containsText" text="B">
      <formula>NOT(ISERROR(SEARCH("B",K36)))</formula>
    </cfRule>
    <cfRule type="containsText" dxfId="422" priority="3270" operator="containsText" text="A">
      <formula>NOT(ISERROR(SEARCH("A",K36)))</formula>
    </cfRule>
  </conditionalFormatting>
  <conditionalFormatting sqref="K49:K50 K52">
    <cfRule type="containsText" dxfId="421" priority="3256" operator="containsText" text="D">
      <formula>NOT(ISERROR(SEARCH("D",K49)))</formula>
    </cfRule>
    <cfRule type="containsText" dxfId="420" priority="3257" operator="containsText" text="C">
      <formula>NOT(ISERROR(SEARCH("C",K49)))</formula>
    </cfRule>
    <cfRule type="containsText" dxfId="419" priority="3258" operator="containsText" text="B/C">
      <formula>NOT(ISERROR(SEARCH("B/C",K49)))</formula>
    </cfRule>
    <cfRule type="containsText" dxfId="418" priority="3259" operator="containsText" text="B">
      <formula>NOT(ISERROR(SEARCH("B",K49)))</formula>
    </cfRule>
    <cfRule type="containsText" dxfId="417" priority="3260" operator="containsText" text="A">
      <formula>NOT(ISERROR(SEARCH("A",K49)))</formula>
    </cfRule>
  </conditionalFormatting>
  <conditionalFormatting sqref="K74 K71:K72">
    <cfRule type="containsText" dxfId="416" priority="3236" operator="containsText" text="D">
      <formula>NOT(ISERROR(SEARCH("D",K71)))</formula>
    </cfRule>
    <cfRule type="containsText" dxfId="415" priority="3237" operator="containsText" text="C">
      <formula>NOT(ISERROR(SEARCH("C",K71)))</formula>
    </cfRule>
    <cfRule type="containsText" dxfId="414" priority="3238" operator="containsText" text="B/C">
      <formula>NOT(ISERROR(SEARCH("B/C",K71)))</formula>
    </cfRule>
    <cfRule type="containsText" dxfId="413" priority="3239" operator="containsText" text="B">
      <formula>NOT(ISERROR(SEARCH("B",K71)))</formula>
    </cfRule>
    <cfRule type="containsText" dxfId="412" priority="3240" operator="containsText" text="A">
      <formula>NOT(ISERROR(SEARCH("A",K71)))</formula>
    </cfRule>
  </conditionalFormatting>
  <conditionalFormatting sqref="B19:C19">
    <cfRule type="expression" dxfId="411" priority="3193" stopIfTrue="1">
      <formula>#REF!="YES"</formula>
    </cfRule>
  </conditionalFormatting>
  <conditionalFormatting sqref="W19">
    <cfRule type="containsText" dxfId="410" priority="3200" operator="containsText" text="HIGH">
      <formula>NOT(ISERROR(SEARCH("HIGH",W19)))</formula>
    </cfRule>
    <cfRule type="containsText" dxfId="409" priority="3201" operator="containsText" text="SIGNIFICANT">
      <formula>NOT(ISERROR(SEARCH("SIGNIFICANT",W19)))</formula>
    </cfRule>
    <cfRule type="containsText" dxfId="408" priority="3202" operator="containsText" text="MODERATE">
      <formula>NOT(ISERROR(SEARCH("MODERATE",W19)))</formula>
    </cfRule>
    <cfRule type="containsText" dxfId="407" priority="3203" operator="containsText" text="LOW">
      <formula>NOT(ISERROR(SEARCH("LOW",W19)))</formula>
    </cfRule>
  </conditionalFormatting>
  <conditionalFormatting sqref="A19">
    <cfRule type="expression" dxfId="406" priority="3194" stopIfTrue="1">
      <formula>#REF!="YES"</formula>
    </cfRule>
  </conditionalFormatting>
  <conditionalFormatting sqref="W64">
    <cfRule type="containsText" dxfId="405" priority="2935" operator="containsText" text="HIGH">
      <formula>NOT(ISERROR(SEARCH("HIGH",W64)))</formula>
    </cfRule>
    <cfRule type="containsText" dxfId="404" priority="2936" operator="containsText" text="SIGNIFICANT">
      <formula>NOT(ISERROR(SEARCH("SIGNIFICANT",W64)))</formula>
    </cfRule>
    <cfRule type="containsText" dxfId="403" priority="2937" operator="containsText" text="MODERATE">
      <formula>NOT(ISERROR(SEARCH("MODERATE",W64)))</formula>
    </cfRule>
    <cfRule type="containsText" dxfId="402" priority="2938" operator="containsText" text="LOW">
      <formula>NOT(ISERROR(SEARCH("LOW",W64)))</formula>
    </cfRule>
  </conditionalFormatting>
  <conditionalFormatting sqref="A64">
    <cfRule type="expression" dxfId="401" priority="2929" stopIfTrue="1">
      <formula>#REF!="YES"</formula>
    </cfRule>
  </conditionalFormatting>
  <conditionalFormatting sqref="B64">
    <cfRule type="expression" dxfId="400" priority="2928" stopIfTrue="1">
      <formula>#REF!="YES"</formula>
    </cfRule>
  </conditionalFormatting>
  <conditionalFormatting sqref="C64">
    <cfRule type="expression" dxfId="399" priority="2927" stopIfTrue="1">
      <formula>#REF!="YES"</formula>
    </cfRule>
  </conditionalFormatting>
  <conditionalFormatting sqref="W74">
    <cfRule type="containsText" dxfId="398" priority="2843" operator="containsText" text="HIGH">
      <formula>NOT(ISERROR(SEARCH("HIGH",W74)))</formula>
    </cfRule>
    <cfRule type="containsText" dxfId="397" priority="2844" operator="containsText" text="SIGNIFICANT">
      <formula>NOT(ISERROR(SEARCH("SIGNIFICANT",W74)))</formula>
    </cfRule>
    <cfRule type="containsText" dxfId="396" priority="2845" operator="containsText" text="MODERATE">
      <formula>NOT(ISERROR(SEARCH("MODERATE",W74)))</formula>
    </cfRule>
    <cfRule type="containsText" dxfId="395" priority="2846" operator="containsText" text="LOW">
      <formula>NOT(ISERROR(SEARCH("LOW",W74)))</formula>
    </cfRule>
  </conditionalFormatting>
  <conditionalFormatting sqref="L74">
    <cfRule type="containsText" dxfId="394" priority="2838" operator="containsText" text="D">
      <formula>NOT(ISERROR(SEARCH("D",L74)))</formula>
    </cfRule>
    <cfRule type="containsText" dxfId="393" priority="2839" operator="containsText" text="C">
      <formula>NOT(ISERROR(SEARCH("C",L74)))</formula>
    </cfRule>
    <cfRule type="containsText" dxfId="392" priority="2840" operator="containsText" text="B/C">
      <formula>NOT(ISERROR(SEARCH("B/C",L74)))</formula>
    </cfRule>
    <cfRule type="containsText" dxfId="391" priority="2841" operator="containsText" text="B">
      <formula>NOT(ISERROR(SEARCH("B",L74)))</formula>
    </cfRule>
    <cfRule type="containsText" dxfId="390" priority="2842" operator="containsText" text="A">
      <formula>NOT(ISERROR(SEARCH("A",L74)))</formula>
    </cfRule>
  </conditionalFormatting>
  <conditionalFormatting sqref="A74">
    <cfRule type="expression" dxfId="389" priority="2837" stopIfTrue="1">
      <formula>#REF!="YES"</formula>
    </cfRule>
  </conditionalFormatting>
  <conditionalFormatting sqref="B74">
    <cfRule type="expression" dxfId="388" priority="2836" stopIfTrue="1">
      <formula>#REF!="YES"</formula>
    </cfRule>
  </conditionalFormatting>
  <conditionalFormatting sqref="C74">
    <cfRule type="expression" dxfId="387" priority="2835" stopIfTrue="1">
      <formula>#REF!="YES"</formula>
    </cfRule>
  </conditionalFormatting>
  <conditionalFormatting sqref="B47">
    <cfRule type="expression" dxfId="386" priority="2819" stopIfTrue="1">
      <formula>#REF!="YES"</formula>
    </cfRule>
  </conditionalFormatting>
  <conditionalFormatting sqref="C47">
    <cfRule type="expression" dxfId="385" priority="2818" stopIfTrue="1">
      <formula>#REF!="YES"</formula>
    </cfRule>
  </conditionalFormatting>
  <conditionalFormatting sqref="W47">
    <cfRule type="containsText" dxfId="384" priority="2826" operator="containsText" text="HIGH">
      <formula>NOT(ISERROR(SEARCH("HIGH",W47)))</formula>
    </cfRule>
    <cfRule type="containsText" dxfId="383" priority="2827" operator="containsText" text="SIGNIFICANT">
      <formula>NOT(ISERROR(SEARCH("SIGNIFICANT",W47)))</formula>
    </cfRule>
    <cfRule type="containsText" dxfId="382" priority="2828" operator="containsText" text="MODERATE">
      <formula>NOT(ISERROR(SEARCH("MODERATE",W47)))</formula>
    </cfRule>
    <cfRule type="containsText" dxfId="381" priority="2829" operator="containsText" text="LOW">
      <formula>NOT(ISERROR(SEARCH("LOW",W47)))</formula>
    </cfRule>
  </conditionalFormatting>
  <conditionalFormatting sqref="K47:L47">
    <cfRule type="containsText" dxfId="380" priority="2821" operator="containsText" text="D">
      <formula>NOT(ISERROR(SEARCH("D",K47)))</formula>
    </cfRule>
    <cfRule type="containsText" dxfId="379" priority="2822" operator="containsText" text="C">
      <formula>NOT(ISERROR(SEARCH("C",K47)))</formula>
    </cfRule>
    <cfRule type="containsText" dxfId="378" priority="2823" operator="containsText" text="B/C">
      <formula>NOT(ISERROR(SEARCH("B/C",K47)))</formula>
    </cfRule>
    <cfRule type="containsText" dxfId="377" priority="2824" operator="containsText" text="B">
      <formula>NOT(ISERROR(SEARCH("B",K47)))</formula>
    </cfRule>
    <cfRule type="containsText" dxfId="376" priority="2825" operator="containsText" text="A">
      <formula>NOT(ISERROR(SEARCH("A",K47)))</formula>
    </cfRule>
  </conditionalFormatting>
  <conditionalFormatting sqref="A47">
    <cfRule type="expression" dxfId="375" priority="2820" stopIfTrue="1">
      <formula>#REF!="YES"</formula>
    </cfRule>
  </conditionalFormatting>
  <conditionalFormatting sqref="W52">
    <cfRule type="containsText" dxfId="374" priority="2814" operator="containsText" text="HIGH">
      <formula>NOT(ISERROR(SEARCH("HIGH",W52)))</formula>
    </cfRule>
    <cfRule type="containsText" dxfId="373" priority="2815" operator="containsText" text="SIGNIFICANT">
      <formula>NOT(ISERROR(SEARCH("SIGNIFICANT",W52)))</formula>
    </cfRule>
    <cfRule type="containsText" dxfId="372" priority="2816" operator="containsText" text="MODERATE">
      <formula>NOT(ISERROR(SEARCH("MODERATE",W52)))</formula>
    </cfRule>
    <cfRule type="containsText" dxfId="371" priority="2817" operator="containsText" text="LOW">
      <formula>NOT(ISERROR(SEARCH("LOW",W52)))</formula>
    </cfRule>
  </conditionalFormatting>
  <conditionalFormatting sqref="L52">
    <cfRule type="containsText" dxfId="370" priority="2809" operator="containsText" text="D">
      <formula>NOT(ISERROR(SEARCH("D",L52)))</formula>
    </cfRule>
    <cfRule type="containsText" dxfId="369" priority="2810" operator="containsText" text="C">
      <formula>NOT(ISERROR(SEARCH("C",L52)))</formula>
    </cfRule>
    <cfRule type="containsText" dxfId="368" priority="2811" operator="containsText" text="B/C">
      <formula>NOT(ISERROR(SEARCH("B/C",L52)))</formula>
    </cfRule>
    <cfRule type="containsText" dxfId="367" priority="2812" operator="containsText" text="B">
      <formula>NOT(ISERROR(SEARCH("B",L52)))</formula>
    </cfRule>
    <cfRule type="containsText" dxfId="366" priority="2813" operator="containsText" text="A">
      <formula>NOT(ISERROR(SEARCH("A",L52)))</formula>
    </cfRule>
  </conditionalFormatting>
  <conditionalFormatting sqref="A52">
    <cfRule type="expression" dxfId="365" priority="2808" stopIfTrue="1">
      <formula>#REF!="YES"</formula>
    </cfRule>
  </conditionalFormatting>
  <conditionalFormatting sqref="B52">
    <cfRule type="expression" dxfId="364" priority="2807" stopIfTrue="1">
      <formula>#REF!="YES"</formula>
    </cfRule>
  </conditionalFormatting>
  <conditionalFormatting sqref="C52">
    <cfRule type="expression" dxfId="363" priority="2806" stopIfTrue="1">
      <formula>#REF!="YES"</formula>
    </cfRule>
  </conditionalFormatting>
  <conditionalFormatting sqref="K28">
    <cfRule type="containsText" dxfId="362" priority="2432" operator="containsText" text="D">
      <formula>NOT(ISERROR(SEARCH("D",K28)))</formula>
    </cfRule>
    <cfRule type="containsText" dxfId="361" priority="2433" operator="containsText" text="C">
      <formula>NOT(ISERROR(SEARCH("C",K28)))</formula>
    </cfRule>
    <cfRule type="containsText" dxfId="360" priority="2434" operator="containsText" text="B/C">
      <formula>NOT(ISERROR(SEARCH("B/C",K28)))</formula>
    </cfRule>
    <cfRule type="containsText" dxfId="359" priority="2435" operator="containsText" text="B">
      <formula>NOT(ISERROR(SEARCH("B",K28)))</formula>
    </cfRule>
    <cfRule type="containsText" dxfId="358" priority="2436" operator="containsText" text="A">
      <formula>NOT(ISERROR(SEARCH("A",K28)))</formula>
    </cfRule>
  </conditionalFormatting>
  <conditionalFormatting sqref="L28:M28">
    <cfRule type="containsText" dxfId="357" priority="2439" operator="containsText" text="D">
      <formula>NOT(ISERROR(SEARCH("D",L28)))</formula>
    </cfRule>
    <cfRule type="containsText" dxfId="356" priority="2440" operator="containsText" text="C">
      <formula>NOT(ISERROR(SEARCH("C",L28)))</formula>
    </cfRule>
    <cfRule type="containsText" dxfId="355" priority="2441" operator="containsText" text="B/C">
      <formula>NOT(ISERROR(SEARCH("B/C",L28)))</formula>
    </cfRule>
    <cfRule type="containsText" dxfId="354" priority="2442" operator="containsText" text="B">
      <formula>NOT(ISERROR(SEARCH("B",L28)))</formula>
    </cfRule>
    <cfRule type="containsText" dxfId="353" priority="2443" operator="containsText" text="A">
      <formula>NOT(ISERROR(SEARCH("A",L28)))</formula>
    </cfRule>
  </conditionalFormatting>
  <conditionalFormatting sqref="K30:M30">
    <cfRule type="containsText" dxfId="352" priority="2348" operator="containsText" text="D">
      <formula>NOT(ISERROR(SEARCH("D",K30)))</formula>
    </cfRule>
    <cfRule type="containsText" dxfId="351" priority="2349" operator="containsText" text="C">
      <formula>NOT(ISERROR(SEARCH("C",K30)))</formula>
    </cfRule>
    <cfRule type="containsText" dxfId="350" priority="2350" operator="containsText" text="B/C">
      <formula>NOT(ISERROR(SEARCH("B/C",K30)))</formula>
    </cfRule>
    <cfRule type="containsText" dxfId="349" priority="2351" operator="containsText" text="B">
      <formula>NOT(ISERROR(SEARCH("B",K30)))</formula>
    </cfRule>
    <cfRule type="containsText" dxfId="348" priority="2352" operator="containsText" text="A">
      <formula>NOT(ISERROR(SEARCH("A",K30)))</formula>
    </cfRule>
  </conditionalFormatting>
  <conditionalFormatting sqref="W28">
    <cfRule type="containsText" dxfId="347" priority="2444" operator="containsText" text="HIGH">
      <formula>NOT(ISERROR(SEARCH("HIGH",W28)))</formula>
    </cfRule>
    <cfRule type="containsText" dxfId="346" priority="2445" operator="containsText" text="SIGNIFICANT">
      <formula>NOT(ISERROR(SEARCH("SIGNIFICANT",W28)))</formula>
    </cfRule>
    <cfRule type="containsText" dxfId="345" priority="2446" operator="containsText" text="MODERATE">
      <formula>NOT(ISERROR(SEARCH("MODERATE",W28)))</formula>
    </cfRule>
    <cfRule type="containsText" dxfId="344" priority="2447" operator="containsText" text="LOW">
      <formula>NOT(ISERROR(SEARCH("LOW",W28)))</formula>
    </cfRule>
  </conditionalFormatting>
  <conditionalFormatting sqref="A28">
    <cfRule type="expression" dxfId="343" priority="2438" stopIfTrue="1">
      <formula>#REF!="YES"</formula>
    </cfRule>
  </conditionalFormatting>
  <conditionalFormatting sqref="B28">
    <cfRule type="expression" dxfId="342" priority="2437" stopIfTrue="1">
      <formula>#REF!="YES"</formula>
    </cfRule>
  </conditionalFormatting>
  <conditionalFormatting sqref="W37">
    <cfRule type="containsText" dxfId="341" priority="2385" operator="containsText" text="HIGH">
      <formula>NOT(ISERROR(SEARCH("HIGH",W37)))</formula>
    </cfRule>
    <cfRule type="containsText" dxfId="340" priority="2386" operator="containsText" text="SIGNIFICANT">
      <formula>NOT(ISERROR(SEARCH("SIGNIFICANT",W37)))</formula>
    </cfRule>
    <cfRule type="containsText" dxfId="339" priority="2387" operator="containsText" text="MODERATE">
      <formula>NOT(ISERROR(SEARCH("MODERATE",W37)))</formula>
    </cfRule>
    <cfRule type="containsText" dxfId="338" priority="2388" operator="containsText" text="LOW">
      <formula>NOT(ISERROR(SEARCH("LOW",W37)))</formula>
    </cfRule>
  </conditionalFormatting>
  <conditionalFormatting sqref="L37:M37">
    <cfRule type="containsText" dxfId="337" priority="2380" operator="containsText" text="D">
      <formula>NOT(ISERROR(SEARCH("D",L37)))</formula>
    </cfRule>
    <cfRule type="containsText" dxfId="336" priority="2381" operator="containsText" text="C">
      <formula>NOT(ISERROR(SEARCH("C",L37)))</formula>
    </cfRule>
    <cfRule type="containsText" dxfId="335" priority="2382" operator="containsText" text="B/C">
      <formula>NOT(ISERROR(SEARCH("B/C",L37)))</formula>
    </cfRule>
    <cfRule type="containsText" dxfId="334" priority="2383" operator="containsText" text="B">
      <formula>NOT(ISERROR(SEARCH("B",L37)))</formula>
    </cfRule>
    <cfRule type="containsText" dxfId="333" priority="2384" operator="containsText" text="A">
      <formula>NOT(ISERROR(SEARCH("A",L37)))</formula>
    </cfRule>
  </conditionalFormatting>
  <conditionalFormatting sqref="A37">
    <cfRule type="expression" dxfId="332" priority="2379" stopIfTrue="1">
      <formula>#REF!="YES"</formula>
    </cfRule>
  </conditionalFormatting>
  <conditionalFormatting sqref="B37:C37">
    <cfRule type="expression" dxfId="331" priority="2378" stopIfTrue="1">
      <formula>#REF!="YES"</formula>
    </cfRule>
  </conditionalFormatting>
  <conditionalFormatting sqref="W30">
    <cfRule type="containsText" dxfId="330" priority="2353" operator="containsText" text="HIGH">
      <formula>NOT(ISERROR(SEARCH("HIGH",W30)))</formula>
    </cfRule>
    <cfRule type="containsText" dxfId="329" priority="2354" operator="containsText" text="SIGNIFICANT">
      <formula>NOT(ISERROR(SEARCH("SIGNIFICANT",W30)))</formula>
    </cfRule>
    <cfRule type="containsText" dxfId="328" priority="2355" operator="containsText" text="MODERATE">
      <formula>NOT(ISERROR(SEARCH("MODERATE",W30)))</formula>
    </cfRule>
    <cfRule type="containsText" dxfId="327" priority="2356" operator="containsText" text="LOW">
      <formula>NOT(ISERROR(SEARCH("LOW",W30)))</formula>
    </cfRule>
  </conditionalFormatting>
  <conditionalFormatting sqref="A30">
    <cfRule type="expression" dxfId="326" priority="2347" stopIfTrue="1">
      <formula>#REF!="YES"</formula>
    </cfRule>
  </conditionalFormatting>
  <conditionalFormatting sqref="B30">
    <cfRule type="expression" dxfId="325" priority="2346" stopIfTrue="1">
      <formula>#REF!="YES"</formula>
    </cfRule>
  </conditionalFormatting>
  <conditionalFormatting sqref="K115:M115">
    <cfRule type="containsText" dxfId="324" priority="329" operator="containsText" text="D">
      <formula>NOT(ISERROR(SEARCH("D",K115)))</formula>
    </cfRule>
    <cfRule type="containsText" dxfId="323" priority="330" operator="containsText" text="C">
      <formula>NOT(ISERROR(SEARCH("C",K115)))</formula>
    </cfRule>
    <cfRule type="containsText" dxfId="322" priority="331" operator="containsText" text="B/C">
      <formula>NOT(ISERROR(SEARCH("B/C",K115)))</formula>
    </cfRule>
    <cfRule type="containsText" dxfId="321" priority="332" operator="containsText" text="B">
      <formula>NOT(ISERROR(SEARCH("B",K115)))</formula>
    </cfRule>
    <cfRule type="containsText" dxfId="320" priority="333" operator="containsText" text="A">
      <formula>NOT(ISERROR(SEARCH("A",K115)))</formula>
    </cfRule>
  </conditionalFormatting>
  <conditionalFormatting sqref="B115">
    <cfRule type="expression" dxfId="319" priority="328" stopIfTrue="1">
      <formula>#REF!="YES"</formula>
    </cfRule>
  </conditionalFormatting>
  <conditionalFormatting sqref="C94:C95">
    <cfRule type="expression" dxfId="318" priority="327" stopIfTrue="1">
      <formula>#REF!="YES"</formula>
    </cfRule>
  </conditionalFormatting>
  <conditionalFormatting sqref="W115">
    <cfRule type="containsText" dxfId="317" priority="323" operator="containsText" text="HIGH">
      <formula>NOT(ISERROR(SEARCH("HIGH",W115)))</formula>
    </cfRule>
    <cfRule type="containsText" dxfId="316" priority="324" operator="containsText" text="SIGNIFICANT">
      <formula>NOT(ISERROR(SEARCH("SIGNIFICANT",W115)))</formula>
    </cfRule>
    <cfRule type="containsText" dxfId="315" priority="325" operator="containsText" text="MODERATE">
      <formula>NOT(ISERROR(SEARCH("MODERATE",W115)))</formula>
    </cfRule>
    <cfRule type="containsText" dxfId="314" priority="326" operator="containsText" text="LOW">
      <formula>NOT(ISERROR(SEARCH("LOW",W115)))</formula>
    </cfRule>
  </conditionalFormatting>
  <conditionalFormatting sqref="W95">
    <cfRule type="containsText" dxfId="313" priority="296" operator="containsText" text="HIGH">
      <formula>NOT(ISERROR(SEARCH("HIGH",W95)))</formula>
    </cfRule>
    <cfRule type="containsText" dxfId="312" priority="297" operator="containsText" text="SIGNIFICANT">
      <formula>NOT(ISERROR(SEARCH("SIGNIFICANT",W95)))</formula>
    </cfRule>
    <cfRule type="containsText" dxfId="311" priority="298" operator="containsText" text="MODERATE">
      <formula>NOT(ISERROR(SEARCH("MODERATE",W95)))</formula>
    </cfRule>
    <cfRule type="containsText" dxfId="310" priority="299" operator="containsText" text="LOW">
      <formula>NOT(ISERROR(SEARCH("LOW",W95)))</formula>
    </cfRule>
  </conditionalFormatting>
  <conditionalFormatting sqref="K95 M95">
    <cfRule type="containsText" dxfId="309" priority="291" operator="containsText" text="D">
      <formula>NOT(ISERROR(SEARCH("D",K95)))</formula>
    </cfRule>
    <cfRule type="containsText" dxfId="308" priority="292" operator="containsText" text="C">
      <formula>NOT(ISERROR(SEARCH("C",K95)))</formula>
    </cfRule>
    <cfRule type="containsText" dxfId="307" priority="293" operator="containsText" text="B/C">
      <formula>NOT(ISERROR(SEARCH("B/C",K95)))</formula>
    </cfRule>
    <cfRule type="containsText" dxfId="306" priority="294" operator="containsText" text="B">
      <formula>NOT(ISERROR(SEARCH("B",K95)))</formula>
    </cfRule>
    <cfRule type="containsText" dxfId="305" priority="295" operator="containsText" text="A">
      <formula>NOT(ISERROR(SEARCH("A",K95)))</formula>
    </cfRule>
  </conditionalFormatting>
  <conditionalFormatting sqref="A95">
    <cfRule type="expression" dxfId="304" priority="290" stopIfTrue="1">
      <formula>#REF!="YES"</formula>
    </cfRule>
  </conditionalFormatting>
  <conditionalFormatting sqref="B95">
    <cfRule type="expression" dxfId="303" priority="289" stopIfTrue="1">
      <formula>#REF!="YES"</formula>
    </cfRule>
  </conditionalFormatting>
  <conditionalFormatting sqref="W92:W93">
    <cfRule type="containsText" dxfId="302" priority="318" operator="containsText" text="HIGH">
      <formula>NOT(ISERROR(SEARCH("HIGH",W92)))</formula>
    </cfRule>
    <cfRule type="containsText" dxfId="301" priority="319" operator="containsText" text="SIGNIFICANT">
      <formula>NOT(ISERROR(SEARCH("SIGNIFICANT",W92)))</formula>
    </cfRule>
    <cfRule type="containsText" dxfId="300" priority="320" operator="containsText" text="MODERATE">
      <formula>NOT(ISERROR(SEARCH("MODERATE",W92)))</formula>
    </cfRule>
    <cfRule type="containsText" dxfId="299" priority="321" operator="containsText" text="LOW">
      <formula>NOT(ISERROR(SEARCH("LOW",W92)))</formula>
    </cfRule>
  </conditionalFormatting>
  <conditionalFormatting sqref="K92:M92 L93:L97">
    <cfRule type="containsText" dxfId="298" priority="313" operator="containsText" text="D">
      <formula>NOT(ISERROR(SEARCH("D",K92)))</formula>
    </cfRule>
    <cfRule type="containsText" dxfId="297" priority="314" operator="containsText" text="C">
      <formula>NOT(ISERROR(SEARCH("C",K92)))</formula>
    </cfRule>
    <cfRule type="containsText" dxfId="296" priority="315" operator="containsText" text="B/C">
      <formula>NOT(ISERROR(SEARCH("B/C",K92)))</formula>
    </cfRule>
    <cfRule type="containsText" dxfId="295" priority="316" operator="containsText" text="B">
      <formula>NOT(ISERROR(SEARCH("B",K92)))</formula>
    </cfRule>
    <cfRule type="containsText" dxfId="294" priority="317" operator="containsText" text="A">
      <formula>NOT(ISERROR(SEARCH("A",K92)))</formula>
    </cfRule>
  </conditionalFormatting>
  <conditionalFormatting sqref="A92 D92 D94:D118">
    <cfRule type="expression" dxfId="293" priority="312" stopIfTrue="1">
      <formula>#REF!="YES"</formula>
    </cfRule>
  </conditionalFormatting>
  <conditionalFormatting sqref="B92">
    <cfRule type="expression" dxfId="292" priority="311" stopIfTrue="1">
      <formula>#REF!="YES"</formula>
    </cfRule>
  </conditionalFormatting>
  <conditionalFormatting sqref="W94">
    <cfRule type="containsText" dxfId="291" priority="307" operator="containsText" text="HIGH">
      <formula>NOT(ISERROR(SEARCH("HIGH",W94)))</formula>
    </cfRule>
    <cfRule type="containsText" dxfId="290" priority="308" operator="containsText" text="SIGNIFICANT">
      <formula>NOT(ISERROR(SEARCH("SIGNIFICANT",W94)))</formula>
    </cfRule>
    <cfRule type="containsText" dxfId="289" priority="309" operator="containsText" text="MODERATE">
      <formula>NOT(ISERROR(SEARCH("MODERATE",W94)))</formula>
    </cfRule>
    <cfRule type="containsText" dxfId="288" priority="310" operator="containsText" text="LOW">
      <formula>NOT(ISERROR(SEARCH("LOW",W94)))</formula>
    </cfRule>
  </conditionalFormatting>
  <conditionalFormatting sqref="K94 M94">
    <cfRule type="containsText" dxfId="287" priority="302" operator="containsText" text="D">
      <formula>NOT(ISERROR(SEARCH("D",K94)))</formula>
    </cfRule>
    <cfRule type="containsText" dxfId="286" priority="303" operator="containsText" text="C">
      <formula>NOT(ISERROR(SEARCH("C",K94)))</formula>
    </cfRule>
    <cfRule type="containsText" dxfId="285" priority="304" operator="containsText" text="B/C">
      <formula>NOT(ISERROR(SEARCH("B/C",K94)))</formula>
    </cfRule>
    <cfRule type="containsText" dxfId="284" priority="305" operator="containsText" text="B">
      <formula>NOT(ISERROR(SEARCH("B",K94)))</formula>
    </cfRule>
    <cfRule type="containsText" dxfId="283" priority="306" operator="containsText" text="A">
      <formula>NOT(ISERROR(SEARCH("A",K94)))</formula>
    </cfRule>
  </conditionalFormatting>
  <conditionalFormatting sqref="A94">
    <cfRule type="expression" dxfId="282" priority="301" stopIfTrue="1">
      <formula>#REF!="YES"</formula>
    </cfRule>
  </conditionalFormatting>
  <conditionalFormatting sqref="B94">
    <cfRule type="expression" dxfId="281" priority="300" stopIfTrue="1">
      <formula>#REF!="YES"</formula>
    </cfRule>
  </conditionalFormatting>
  <conditionalFormatting sqref="C92">
    <cfRule type="expression" dxfId="280" priority="288" stopIfTrue="1">
      <formula>#REF!="YES"</formula>
    </cfRule>
  </conditionalFormatting>
  <conditionalFormatting sqref="W96">
    <cfRule type="containsText" dxfId="279" priority="284" operator="containsText" text="HIGH">
      <formula>NOT(ISERROR(SEARCH("HIGH",W96)))</formula>
    </cfRule>
    <cfRule type="containsText" dxfId="278" priority="285" operator="containsText" text="SIGNIFICANT">
      <formula>NOT(ISERROR(SEARCH("SIGNIFICANT",W96)))</formula>
    </cfRule>
    <cfRule type="containsText" dxfId="277" priority="286" operator="containsText" text="MODERATE">
      <formula>NOT(ISERROR(SEARCH("MODERATE",W96)))</formula>
    </cfRule>
    <cfRule type="containsText" dxfId="276" priority="287" operator="containsText" text="LOW">
      <formula>NOT(ISERROR(SEARCH("LOW",W96)))</formula>
    </cfRule>
  </conditionalFormatting>
  <conditionalFormatting sqref="K96 M96">
    <cfRule type="containsText" dxfId="275" priority="279" operator="containsText" text="D">
      <formula>NOT(ISERROR(SEARCH("D",K96)))</formula>
    </cfRule>
    <cfRule type="containsText" dxfId="274" priority="280" operator="containsText" text="C">
      <formula>NOT(ISERROR(SEARCH("C",K96)))</formula>
    </cfRule>
    <cfRule type="containsText" dxfId="273" priority="281" operator="containsText" text="B/C">
      <formula>NOT(ISERROR(SEARCH("B/C",K96)))</formula>
    </cfRule>
    <cfRule type="containsText" dxfId="272" priority="282" operator="containsText" text="B">
      <formula>NOT(ISERROR(SEARCH("B",K96)))</formula>
    </cfRule>
    <cfRule type="containsText" dxfId="271" priority="283" operator="containsText" text="A">
      <formula>NOT(ISERROR(SEARCH("A",K96)))</formula>
    </cfRule>
  </conditionalFormatting>
  <conditionalFormatting sqref="A96">
    <cfRule type="expression" dxfId="270" priority="278" stopIfTrue="1">
      <formula>#REF!="YES"</formula>
    </cfRule>
  </conditionalFormatting>
  <conditionalFormatting sqref="B96">
    <cfRule type="expression" dxfId="269" priority="277" stopIfTrue="1">
      <formula>#REF!="YES"</formula>
    </cfRule>
  </conditionalFormatting>
  <conditionalFormatting sqref="C96">
    <cfRule type="expression" dxfId="268" priority="276" stopIfTrue="1">
      <formula>#REF!="YES"</formula>
    </cfRule>
  </conditionalFormatting>
  <conditionalFormatting sqref="W98">
    <cfRule type="containsText" dxfId="267" priority="272" operator="containsText" text="HIGH">
      <formula>NOT(ISERROR(SEARCH("HIGH",W98)))</formula>
    </cfRule>
    <cfRule type="containsText" dxfId="266" priority="273" operator="containsText" text="SIGNIFICANT">
      <formula>NOT(ISERROR(SEARCH("SIGNIFICANT",W98)))</formula>
    </cfRule>
    <cfRule type="containsText" dxfId="265" priority="274" operator="containsText" text="MODERATE">
      <formula>NOT(ISERROR(SEARCH("MODERATE",W98)))</formula>
    </cfRule>
    <cfRule type="containsText" dxfId="264" priority="275" operator="containsText" text="LOW">
      <formula>NOT(ISERROR(SEARCH("LOW",W98)))</formula>
    </cfRule>
  </conditionalFormatting>
  <conditionalFormatting sqref="K98:M98">
    <cfRule type="containsText" dxfId="263" priority="267" operator="containsText" text="D">
      <formula>NOT(ISERROR(SEARCH("D",K98)))</formula>
    </cfRule>
    <cfRule type="containsText" dxfId="262" priority="268" operator="containsText" text="C">
      <formula>NOT(ISERROR(SEARCH("C",K98)))</formula>
    </cfRule>
    <cfRule type="containsText" dxfId="261" priority="269" operator="containsText" text="B/C">
      <formula>NOT(ISERROR(SEARCH("B/C",K98)))</formula>
    </cfRule>
    <cfRule type="containsText" dxfId="260" priority="270" operator="containsText" text="B">
      <formula>NOT(ISERROR(SEARCH("B",K98)))</formula>
    </cfRule>
    <cfRule type="containsText" dxfId="259" priority="271" operator="containsText" text="A">
      <formula>NOT(ISERROR(SEARCH("A",K98)))</formula>
    </cfRule>
  </conditionalFormatting>
  <conditionalFormatting sqref="A98">
    <cfRule type="expression" dxfId="258" priority="266" stopIfTrue="1">
      <formula>#REF!="YES"</formula>
    </cfRule>
  </conditionalFormatting>
  <conditionalFormatting sqref="B98">
    <cfRule type="expression" dxfId="257" priority="265" stopIfTrue="1">
      <formula>#REF!="YES"</formula>
    </cfRule>
  </conditionalFormatting>
  <conditionalFormatting sqref="C98">
    <cfRule type="expression" dxfId="256" priority="264" stopIfTrue="1">
      <formula>#REF!="YES"</formula>
    </cfRule>
  </conditionalFormatting>
  <conditionalFormatting sqref="W104">
    <cfRule type="containsText" dxfId="255" priority="222" operator="containsText" text="HIGH">
      <formula>NOT(ISERROR(SEARCH("HIGH",W104)))</formula>
    </cfRule>
    <cfRule type="containsText" dxfId="254" priority="223" operator="containsText" text="SIGNIFICANT">
      <formula>NOT(ISERROR(SEARCH("SIGNIFICANT",W104)))</formula>
    </cfRule>
    <cfRule type="containsText" dxfId="253" priority="224" operator="containsText" text="MODERATE">
      <formula>NOT(ISERROR(SEARCH("MODERATE",W104)))</formula>
    </cfRule>
    <cfRule type="containsText" dxfId="252" priority="225" operator="containsText" text="LOW">
      <formula>NOT(ISERROR(SEARCH("LOW",W104)))</formula>
    </cfRule>
  </conditionalFormatting>
  <conditionalFormatting sqref="K104:L104">
    <cfRule type="containsText" dxfId="251" priority="217" operator="containsText" text="D">
      <formula>NOT(ISERROR(SEARCH("D",K104)))</formula>
    </cfRule>
    <cfRule type="containsText" dxfId="250" priority="218" operator="containsText" text="C">
      <formula>NOT(ISERROR(SEARCH("C",K104)))</formula>
    </cfRule>
    <cfRule type="containsText" dxfId="249" priority="219" operator="containsText" text="B/C">
      <formula>NOT(ISERROR(SEARCH("B/C",K104)))</formula>
    </cfRule>
    <cfRule type="containsText" dxfId="248" priority="220" operator="containsText" text="B">
      <formula>NOT(ISERROR(SEARCH("B",K104)))</formula>
    </cfRule>
    <cfRule type="containsText" dxfId="247" priority="221" operator="containsText" text="A">
      <formula>NOT(ISERROR(SEARCH("A",K104)))</formula>
    </cfRule>
  </conditionalFormatting>
  <conditionalFormatting sqref="W99:W100">
    <cfRule type="containsText" dxfId="246" priority="260" operator="containsText" text="HIGH">
      <formula>NOT(ISERROR(SEARCH("HIGH",W99)))</formula>
    </cfRule>
    <cfRule type="containsText" dxfId="245" priority="261" operator="containsText" text="SIGNIFICANT">
      <formula>NOT(ISERROR(SEARCH("SIGNIFICANT",W99)))</formula>
    </cfRule>
    <cfRule type="containsText" dxfId="244" priority="262" operator="containsText" text="MODERATE">
      <formula>NOT(ISERROR(SEARCH("MODERATE",W99)))</formula>
    </cfRule>
    <cfRule type="containsText" dxfId="243" priority="263" operator="containsText" text="LOW">
      <formula>NOT(ISERROR(SEARCH("LOW",W99)))</formula>
    </cfRule>
  </conditionalFormatting>
  <conditionalFormatting sqref="K99:M99 L100:L101">
    <cfRule type="containsText" dxfId="242" priority="255" operator="containsText" text="D">
      <formula>NOT(ISERROR(SEARCH("D",K99)))</formula>
    </cfRule>
    <cfRule type="containsText" dxfId="241" priority="256" operator="containsText" text="C">
      <formula>NOT(ISERROR(SEARCH("C",K99)))</formula>
    </cfRule>
    <cfRule type="containsText" dxfId="240" priority="257" operator="containsText" text="B/C">
      <formula>NOT(ISERROR(SEARCH("B/C",K99)))</formula>
    </cfRule>
    <cfRule type="containsText" dxfId="239" priority="258" operator="containsText" text="B">
      <formula>NOT(ISERROR(SEARCH("B",K99)))</formula>
    </cfRule>
    <cfRule type="containsText" dxfId="238" priority="259" operator="containsText" text="A">
      <formula>NOT(ISERROR(SEARCH("A",K99)))</formula>
    </cfRule>
  </conditionalFormatting>
  <conditionalFormatting sqref="A99">
    <cfRule type="expression" dxfId="237" priority="254" stopIfTrue="1">
      <formula>#REF!="YES"</formula>
    </cfRule>
  </conditionalFormatting>
  <conditionalFormatting sqref="B99:C99">
    <cfRule type="expression" dxfId="236" priority="253" stopIfTrue="1">
      <formula>#REF!="YES"</formula>
    </cfRule>
  </conditionalFormatting>
  <conditionalFormatting sqref="W101">
    <cfRule type="containsText" dxfId="235" priority="249" operator="containsText" text="HIGH">
      <formula>NOT(ISERROR(SEARCH("HIGH",W101)))</formula>
    </cfRule>
    <cfRule type="containsText" dxfId="234" priority="250" operator="containsText" text="SIGNIFICANT">
      <formula>NOT(ISERROR(SEARCH("SIGNIFICANT",W101)))</formula>
    </cfRule>
    <cfRule type="containsText" dxfId="233" priority="251" operator="containsText" text="MODERATE">
      <formula>NOT(ISERROR(SEARCH("MODERATE",W101)))</formula>
    </cfRule>
    <cfRule type="containsText" dxfId="232" priority="252" operator="containsText" text="LOW">
      <formula>NOT(ISERROR(SEARCH("LOW",W101)))</formula>
    </cfRule>
  </conditionalFormatting>
  <conditionalFormatting sqref="K101">
    <cfRule type="containsText" dxfId="231" priority="244" operator="containsText" text="D">
      <formula>NOT(ISERROR(SEARCH("D",K101)))</formula>
    </cfRule>
    <cfRule type="containsText" dxfId="230" priority="245" operator="containsText" text="C">
      <formula>NOT(ISERROR(SEARCH("C",K101)))</formula>
    </cfRule>
    <cfRule type="containsText" dxfId="229" priority="246" operator="containsText" text="B/C">
      <formula>NOT(ISERROR(SEARCH("B/C",K101)))</formula>
    </cfRule>
    <cfRule type="containsText" dxfId="228" priority="247" operator="containsText" text="B">
      <formula>NOT(ISERROR(SEARCH("B",K101)))</formula>
    </cfRule>
    <cfRule type="containsText" dxfId="227" priority="248" operator="containsText" text="A">
      <formula>NOT(ISERROR(SEARCH("A",K101)))</formula>
    </cfRule>
  </conditionalFormatting>
  <conditionalFormatting sqref="W103">
    <cfRule type="containsText" dxfId="226" priority="240" operator="containsText" text="HIGH">
      <formula>NOT(ISERROR(SEARCH("HIGH",W103)))</formula>
    </cfRule>
    <cfRule type="containsText" dxfId="225" priority="241" operator="containsText" text="SIGNIFICANT">
      <formula>NOT(ISERROR(SEARCH("SIGNIFICANT",W103)))</formula>
    </cfRule>
    <cfRule type="containsText" dxfId="224" priority="242" operator="containsText" text="MODERATE">
      <formula>NOT(ISERROR(SEARCH("MODERATE",W103)))</formula>
    </cfRule>
    <cfRule type="containsText" dxfId="223" priority="243" operator="containsText" text="LOW">
      <formula>NOT(ISERROR(SEARCH("LOW",W103)))</formula>
    </cfRule>
  </conditionalFormatting>
  <conditionalFormatting sqref="K103:L103">
    <cfRule type="containsText" dxfId="222" priority="235" operator="containsText" text="D">
      <formula>NOT(ISERROR(SEARCH("D",K103)))</formula>
    </cfRule>
    <cfRule type="containsText" dxfId="221" priority="236" operator="containsText" text="C">
      <formula>NOT(ISERROR(SEARCH("C",K103)))</formula>
    </cfRule>
    <cfRule type="containsText" dxfId="220" priority="237" operator="containsText" text="B/C">
      <formula>NOT(ISERROR(SEARCH("B/C",K103)))</formula>
    </cfRule>
    <cfRule type="containsText" dxfId="219" priority="238" operator="containsText" text="B">
      <formula>NOT(ISERROR(SEARCH("B",K103)))</formula>
    </cfRule>
    <cfRule type="containsText" dxfId="218" priority="239" operator="containsText" text="A">
      <formula>NOT(ISERROR(SEARCH("A",K103)))</formula>
    </cfRule>
  </conditionalFormatting>
  <conditionalFormatting sqref="W102">
    <cfRule type="containsText" dxfId="217" priority="231" operator="containsText" text="HIGH">
      <formula>NOT(ISERROR(SEARCH("HIGH",W102)))</formula>
    </cfRule>
    <cfRule type="containsText" dxfId="216" priority="232" operator="containsText" text="SIGNIFICANT">
      <formula>NOT(ISERROR(SEARCH("SIGNIFICANT",W102)))</formula>
    </cfRule>
    <cfRule type="containsText" dxfId="215" priority="233" operator="containsText" text="MODERATE">
      <formula>NOT(ISERROR(SEARCH("MODERATE",W102)))</formula>
    </cfRule>
    <cfRule type="containsText" dxfId="214" priority="234" operator="containsText" text="LOW">
      <formula>NOT(ISERROR(SEARCH("LOW",W102)))</formula>
    </cfRule>
  </conditionalFormatting>
  <conditionalFormatting sqref="K102:L102">
    <cfRule type="containsText" dxfId="213" priority="226" operator="containsText" text="D">
      <formula>NOT(ISERROR(SEARCH("D",K102)))</formula>
    </cfRule>
    <cfRule type="containsText" dxfId="212" priority="227" operator="containsText" text="C">
      <formula>NOT(ISERROR(SEARCH("C",K102)))</formula>
    </cfRule>
    <cfRule type="containsText" dxfId="211" priority="228" operator="containsText" text="B/C">
      <formula>NOT(ISERROR(SEARCH("B/C",K102)))</formula>
    </cfRule>
    <cfRule type="containsText" dxfId="210" priority="229" operator="containsText" text="B">
      <formula>NOT(ISERROR(SEARCH("B",K102)))</formula>
    </cfRule>
    <cfRule type="containsText" dxfId="209" priority="230" operator="containsText" text="A">
      <formula>NOT(ISERROR(SEARCH("A",K102)))</formula>
    </cfRule>
  </conditionalFormatting>
  <conditionalFormatting sqref="W106">
    <cfRule type="containsText" dxfId="208" priority="213" operator="containsText" text="HIGH">
      <formula>NOT(ISERROR(SEARCH("HIGH",W106)))</formula>
    </cfRule>
    <cfRule type="containsText" dxfId="207" priority="214" operator="containsText" text="SIGNIFICANT">
      <formula>NOT(ISERROR(SEARCH("SIGNIFICANT",W106)))</formula>
    </cfRule>
    <cfRule type="containsText" dxfId="206" priority="215" operator="containsText" text="MODERATE">
      <formula>NOT(ISERROR(SEARCH("MODERATE",W106)))</formula>
    </cfRule>
    <cfRule type="containsText" dxfId="205" priority="216" operator="containsText" text="LOW">
      <formula>NOT(ISERROR(SEARCH("LOW",W106)))</formula>
    </cfRule>
  </conditionalFormatting>
  <conditionalFormatting sqref="K106:M106">
    <cfRule type="containsText" dxfId="204" priority="208" operator="containsText" text="D">
      <formula>NOT(ISERROR(SEARCH("D",K106)))</formula>
    </cfRule>
    <cfRule type="containsText" dxfId="203" priority="209" operator="containsText" text="C">
      <formula>NOT(ISERROR(SEARCH("C",K106)))</formula>
    </cfRule>
    <cfRule type="containsText" dxfId="202" priority="210" operator="containsText" text="B/C">
      <formula>NOT(ISERROR(SEARCH("B/C",K106)))</formula>
    </cfRule>
    <cfRule type="containsText" dxfId="201" priority="211" operator="containsText" text="B">
      <formula>NOT(ISERROR(SEARCH("B",K106)))</formula>
    </cfRule>
    <cfRule type="containsText" dxfId="200" priority="212" operator="containsText" text="A">
      <formula>NOT(ISERROR(SEARCH("A",K106)))</formula>
    </cfRule>
  </conditionalFormatting>
  <conditionalFormatting sqref="A106">
    <cfRule type="expression" dxfId="199" priority="207" stopIfTrue="1">
      <formula>#REF!="YES"</formula>
    </cfRule>
  </conditionalFormatting>
  <conditionalFormatting sqref="B106">
    <cfRule type="expression" dxfId="198" priority="206" stopIfTrue="1">
      <formula>#REF!="YES"</formula>
    </cfRule>
  </conditionalFormatting>
  <conditionalFormatting sqref="C106">
    <cfRule type="expression" dxfId="197" priority="205" stopIfTrue="1">
      <formula>#REF!="YES"</formula>
    </cfRule>
  </conditionalFormatting>
  <conditionalFormatting sqref="B114">
    <cfRule type="expression" dxfId="196" priority="127" stopIfTrue="1">
      <formula>#REF!="YES"</formula>
    </cfRule>
  </conditionalFormatting>
  <conditionalFormatting sqref="W111">
    <cfRule type="containsText" dxfId="195" priority="157" operator="containsText" text="HIGH">
      <formula>NOT(ISERROR(SEARCH("HIGH",W111)))</formula>
    </cfRule>
    <cfRule type="containsText" dxfId="194" priority="158" operator="containsText" text="SIGNIFICANT">
      <formula>NOT(ISERROR(SEARCH("SIGNIFICANT",W111)))</formula>
    </cfRule>
    <cfRule type="containsText" dxfId="193" priority="159" operator="containsText" text="MODERATE">
      <formula>NOT(ISERROR(SEARCH("MODERATE",W111)))</formula>
    </cfRule>
    <cfRule type="containsText" dxfId="192" priority="160" operator="containsText" text="LOW">
      <formula>NOT(ISERROR(SEARCH("LOW",W111)))</formula>
    </cfRule>
  </conditionalFormatting>
  <conditionalFormatting sqref="K111:M111">
    <cfRule type="containsText" dxfId="191" priority="152" operator="containsText" text="D">
      <formula>NOT(ISERROR(SEARCH("D",K111)))</formula>
    </cfRule>
    <cfRule type="containsText" dxfId="190" priority="153" operator="containsText" text="C">
      <formula>NOT(ISERROR(SEARCH("C",K111)))</formula>
    </cfRule>
    <cfRule type="containsText" dxfId="189" priority="154" operator="containsText" text="B/C">
      <formula>NOT(ISERROR(SEARCH("B/C",K111)))</formula>
    </cfRule>
    <cfRule type="containsText" dxfId="188" priority="155" operator="containsText" text="B">
      <formula>NOT(ISERROR(SEARCH("B",K111)))</formula>
    </cfRule>
    <cfRule type="containsText" dxfId="187" priority="156" operator="containsText" text="A">
      <formula>NOT(ISERROR(SEARCH("A",K111)))</formula>
    </cfRule>
  </conditionalFormatting>
  <conditionalFormatting sqref="A111">
    <cfRule type="expression" dxfId="186" priority="151" stopIfTrue="1">
      <formula>#REF!="YES"</formula>
    </cfRule>
  </conditionalFormatting>
  <conditionalFormatting sqref="B111">
    <cfRule type="expression" dxfId="185" priority="150" stopIfTrue="1">
      <formula>#REF!="YES"</formula>
    </cfRule>
  </conditionalFormatting>
  <conditionalFormatting sqref="W107">
    <cfRule type="containsText" dxfId="184" priority="201" operator="containsText" text="HIGH">
      <formula>NOT(ISERROR(SEARCH("HIGH",W107)))</formula>
    </cfRule>
    <cfRule type="containsText" dxfId="183" priority="202" operator="containsText" text="SIGNIFICANT">
      <formula>NOT(ISERROR(SEARCH("SIGNIFICANT",W107)))</formula>
    </cfRule>
    <cfRule type="containsText" dxfId="182" priority="203" operator="containsText" text="MODERATE">
      <formula>NOT(ISERROR(SEARCH("MODERATE",W107)))</formula>
    </cfRule>
    <cfRule type="containsText" dxfId="181" priority="204" operator="containsText" text="LOW">
      <formula>NOT(ISERROR(SEARCH("LOW",W107)))</formula>
    </cfRule>
  </conditionalFormatting>
  <conditionalFormatting sqref="K107:M107">
    <cfRule type="containsText" dxfId="180" priority="196" operator="containsText" text="D">
      <formula>NOT(ISERROR(SEARCH("D",K107)))</formula>
    </cfRule>
    <cfRule type="containsText" dxfId="179" priority="197" operator="containsText" text="C">
      <formula>NOT(ISERROR(SEARCH("C",K107)))</formula>
    </cfRule>
    <cfRule type="containsText" dxfId="178" priority="198" operator="containsText" text="B/C">
      <formula>NOT(ISERROR(SEARCH("B/C",K107)))</formula>
    </cfRule>
    <cfRule type="containsText" dxfId="177" priority="199" operator="containsText" text="B">
      <formula>NOT(ISERROR(SEARCH("B",K107)))</formula>
    </cfRule>
    <cfRule type="containsText" dxfId="176" priority="200" operator="containsText" text="A">
      <formula>NOT(ISERROR(SEARCH("A",K107)))</formula>
    </cfRule>
  </conditionalFormatting>
  <conditionalFormatting sqref="A107">
    <cfRule type="expression" dxfId="175" priority="195" stopIfTrue="1">
      <formula>#REF!="YES"</formula>
    </cfRule>
  </conditionalFormatting>
  <conditionalFormatting sqref="B107:C107">
    <cfRule type="expression" dxfId="174" priority="194" stopIfTrue="1">
      <formula>#REF!="YES"</formula>
    </cfRule>
  </conditionalFormatting>
  <conditionalFormatting sqref="W108">
    <cfRule type="containsText" dxfId="173" priority="190" operator="containsText" text="HIGH">
      <formula>NOT(ISERROR(SEARCH("HIGH",W108)))</formula>
    </cfRule>
    <cfRule type="containsText" dxfId="172" priority="191" operator="containsText" text="SIGNIFICANT">
      <formula>NOT(ISERROR(SEARCH("SIGNIFICANT",W108)))</formula>
    </cfRule>
    <cfRule type="containsText" dxfId="171" priority="192" operator="containsText" text="MODERATE">
      <formula>NOT(ISERROR(SEARCH("MODERATE",W108)))</formula>
    </cfRule>
    <cfRule type="containsText" dxfId="170" priority="193" operator="containsText" text="LOW">
      <formula>NOT(ISERROR(SEARCH("LOW",W108)))</formula>
    </cfRule>
  </conditionalFormatting>
  <conditionalFormatting sqref="K108:M108">
    <cfRule type="containsText" dxfId="169" priority="185" operator="containsText" text="D">
      <formula>NOT(ISERROR(SEARCH("D",K108)))</formula>
    </cfRule>
    <cfRule type="containsText" dxfId="168" priority="186" operator="containsText" text="C">
      <formula>NOT(ISERROR(SEARCH("C",K108)))</formula>
    </cfRule>
    <cfRule type="containsText" dxfId="167" priority="187" operator="containsText" text="B/C">
      <formula>NOT(ISERROR(SEARCH("B/C",K108)))</formula>
    </cfRule>
    <cfRule type="containsText" dxfId="166" priority="188" operator="containsText" text="B">
      <formula>NOT(ISERROR(SEARCH("B",K108)))</formula>
    </cfRule>
    <cfRule type="containsText" dxfId="165" priority="189" operator="containsText" text="A">
      <formula>NOT(ISERROR(SEARCH("A",K108)))</formula>
    </cfRule>
  </conditionalFormatting>
  <conditionalFormatting sqref="A108">
    <cfRule type="expression" dxfId="164" priority="184" stopIfTrue="1">
      <formula>#REF!="YES"</formula>
    </cfRule>
  </conditionalFormatting>
  <conditionalFormatting sqref="B108">
    <cfRule type="expression" dxfId="163" priority="183" stopIfTrue="1">
      <formula>#REF!="YES"</formula>
    </cfRule>
  </conditionalFormatting>
  <conditionalFormatting sqref="W110">
    <cfRule type="containsText" dxfId="162" priority="179" operator="containsText" text="HIGH">
      <formula>NOT(ISERROR(SEARCH("HIGH",W110)))</formula>
    </cfRule>
    <cfRule type="containsText" dxfId="161" priority="180" operator="containsText" text="SIGNIFICANT">
      <formula>NOT(ISERROR(SEARCH("SIGNIFICANT",W110)))</formula>
    </cfRule>
    <cfRule type="containsText" dxfId="160" priority="181" operator="containsText" text="MODERATE">
      <formula>NOT(ISERROR(SEARCH("MODERATE",W110)))</formula>
    </cfRule>
    <cfRule type="containsText" dxfId="159" priority="182" operator="containsText" text="LOW">
      <formula>NOT(ISERROR(SEARCH("LOW",W110)))</formula>
    </cfRule>
  </conditionalFormatting>
  <conditionalFormatting sqref="K110:M110">
    <cfRule type="containsText" dxfId="158" priority="174" operator="containsText" text="D">
      <formula>NOT(ISERROR(SEARCH("D",K110)))</formula>
    </cfRule>
    <cfRule type="containsText" dxfId="157" priority="175" operator="containsText" text="C">
      <formula>NOT(ISERROR(SEARCH("C",K110)))</formula>
    </cfRule>
    <cfRule type="containsText" dxfId="156" priority="176" operator="containsText" text="B/C">
      <formula>NOT(ISERROR(SEARCH("B/C",K110)))</formula>
    </cfRule>
    <cfRule type="containsText" dxfId="155" priority="177" operator="containsText" text="B">
      <formula>NOT(ISERROR(SEARCH("B",K110)))</formula>
    </cfRule>
    <cfRule type="containsText" dxfId="154" priority="178" operator="containsText" text="A">
      <formula>NOT(ISERROR(SEARCH("A",K110)))</formula>
    </cfRule>
  </conditionalFormatting>
  <conditionalFormatting sqref="A110">
    <cfRule type="expression" dxfId="153" priority="173" stopIfTrue="1">
      <formula>#REF!="YES"</formula>
    </cfRule>
  </conditionalFormatting>
  <conditionalFormatting sqref="B110">
    <cfRule type="expression" dxfId="152" priority="172" stopIfTrue="1">
      <formula>#REF!="YES"</formula>
    </cfRule>
  </conditionalFormatting>
  <conditionalFormatting sqref="W109">
    <cfRule type="containsText" dxfId="151" priority="168" operator="containsText" text="HIGH">
      <formula>NOT(ISERROR(SEARCH("HIGH",W109)))</formula>
    </cfRule>
    <cfRule type="containsText" dxfId="150" priority="169" operator="containsText" text="SIGNIFICANT">
      <formula>NOT(ISERROR(SEARCH("SIGNIFICANT",W109)))</formula>
    </cfRule>
    <cfRule type="containsText" dxfId="149" priority="170" operator="containsText" text="MODERATE">
      <formula>NOT(ISERROR(SEARCH("MODERATE",W109)))</formula>
    </cfRule>
    <cfRule type="containsText" dxfId="148" priority="171" operator="containsText" text="LOW">
      <formula>NOT(ISERROR(SEARCH("LOW",W109)))</formula>
    </cfRule>
  </conditionalFormatting>
  <conditionalFormatting sqref="K109:M109">
    <cfRule type="containsText" dxfId="147" priority="163" operator="containsText" text="D">
      <formula>NOT(ISERROR(SEARCH("D",K109)))</formula>
    </cfRule>
    <cfRule type="containsText" dxfId="146" priority="164" operator="containsText" text="C">
      <formula>NOT(ISERROR(SEARCH("C",K109)))</formula>
    </cfRule>
    <cfRule type="containsText" dxfId="145" priority="165" operator="containsText" text="B/C">
      <formula>NOT(ISERROR(SEARCH("B/C",K109)))</formula>
    </cfRule>
    <cfRule type="containsText" dxfId="144" priority="166" operator="containsText" text="B">
      <formula>NOT(ISERROR(SEARCH("B",K109)))</formula>
    </cfRule>
    <cfRule type="containsText" dxfId="143" priority="167" operator="containsText" text="A">
      <formula>NOT(ISERROR(SEARCH("A",K109)))</formula>
    </cfRule>
  </conditionalFormatting>
  <conditionalFormatting sqref="A109">
    <cfRule type="expression" dxfId="142" priority="162" stopIfTrue="1">
      <formula>#REF!="YES"</formula>
    </cfRule>
  </conditionalFormatting>
  <conditionalFormatting sqref="B109">
    <cfRule type="expression" dxfId="141" priority="161" stopIfTrue="1">
      <formula>#REF!="YES"</formula>
    </cfRule>
  </conditionalFormatting>
  <conditionalFormatting sqref="C108">
    <cfRule type="expression" dxfId="140" priority="149" stopIfTrue="1">
      <formula>#REF!="YES"</formula>
    </cfRule>
  </conditionalFormatting>
  <conditionalFormatting sqref="W112">
    <cfRule type="containsText" dxfId="139" priority="145" operator="containsText" text="HIGH">
      <formula>NOT(ISERROR(SEARCH("HIGH",W112)))</formula>
    </cfRule>
    <cfRule type="containsText" dxfId="138" priority="146" operator="containsText" text="SIGNIFICANT">
      <formula>NOT(ISERROR(SEARCH("SIGNIFICANT",W112)))</formula>
    </cfRule>
    <cfRule type="containsText" dxfId="137" priority="147" operator="containsText" text="MODERATE">
      <formula>NOT(ISERROR(SEARCH("MODERATE",W112)))</formula>
    </cfRule>
    <cfRule type="containsText" dxfId="136" priority="148" operator="containsText" text="LOW">
      <formula>NOT(ISERROR(SEARCH("LOW",W112)))</formula>
    </cfRule>
  </conditionalFormatting>
  <conditionalFormatting sqref="K112:M112">
    <cfRule type="containsText" dxfId="135" priority="140" operator="containsText" text="D">
      <formula>NOT(ISERROR(SEARCH("D",K112)))</formula>
    </cfRule>
    <cfRule type="containsText" dxfId="134" priority="141" operator="containsText" text="C">
      <formula>NOT(ISERROR(SEARCH("C",K112)))</formula>
    </cfRule>
    <cfRule type="containsText" dxfId="133" priority="142" operator="containsText" text="B/C">
      <formula>NOT(ISERROR(SEARCH("B/C",K112)))</formula>
    </cfRule>
    <cfRule type="containsText" dxfId="132" priority="143" operator="containsText" text="B">
      <formula>NOT(ISERROR(SEARCH("B",K112)))</formula>
    </cfRule>
    <cfRule type="containsText" dxfId="131" priority="144" operator="containsText" text="A">
      <formula>NOT(ISERROR(SEARCH("A",K112)))</formula>
    </cfRule>
  </conditionalFormatting>
  <conditionalFormatting sqref="A112">
    <cfRule type="expression" dxfId="130" priority="139" stopIfTrue="1">
      <formula>#REF!="YES"</formula>
    </cfRule>
  </conditionalFormatting>
  <conditionalFormatting sqref="B112">
    <cfRule type="expression" dxfId="129" priority="138" stopIfTrue="1">
      <formula>#REF!="YES"</formula>
    </cfRule>
  </conditionalFormatting>
  <conditionalFormatting sqref="W114">
    <cfRule type="containsText" dxfId="128" priority="134" operator="containsText" text="HIGH">
      <formula>NOT(ISERROR(SEARCH("HIGH",W114)))</formula>
    </cfRule>
    <cfRule type="containsText" dxfId="127" priority="135" operator="containsText" text="SIGNIFICANT">
      <formula>NOT(ISERROR(SEARCH("SIGNIFICANT",W114)))</formula>
    </cfRule>
    <cfRule type="containsText" dxfId="126" priority="136" operator="containsText" text="MODERATE">
      <formula>NOT(ISERROR(SEARCH("MODERATE",W114)))</formula>
    </cfRule>
    <cfRule type="containsText" dxfId="125" priority="137" operator="containsText" text="LOW">
      <formula>NOT(ISERROR(SEARCH("LOW",W114)))</formula>
    </cfRule>
  </conditionalFormatting>
  <conditionalFormatting sqref="K114:M114">
    <cfRule type="containsText" dxfId="124" priority="129" operator="containsText" text="D">
      <formula>NOT(ISERROR(SEARCH("D",K114)))</formula>
    </cfRule>
    <cfRule type="containsText" dxfId="123" priority="130" operator="containsText" text="C">
      <formula>NOT(ISERROR(SEARCH("C",K114)))</formula>
    </cfRule>
    <cfRule type="containsText" dxfId="122" priority="131" operator="containsText" text="B/C">
      <formula>NOT(ISERROR(SEARCH("B/C",K114)))</formula>
    </cfRule>
    <cfRule type="containsText" dxfId="121" priority="132" operator="containsText" text="B">
      <formula>NOT(ISERROR(SEARCH("B",K114)))</formula>
    </cfRule>
    <cfRule type="containsText" dxfId="120" priority="133" operator="containsText" text="A">
      <formula>NOT(ISERROR(SEARCH("A",K114)))</formula>
    </cfRule>
  </conditionalFormatting>
  <conditionalFormatting sqref="A114">
    <cfRule type="expression" dxfId="119" priority="128" stopIfTrue="1">
      <formula>#REF!="YES"</formula>
    </cfRule>
  </conditionalFormatting>
  <conditionalFormatting sqref="W113">
    <cfRule type="containsText" dxfId="118" priority="123" operator="containsText" text="HIGH">
      <formula>NOT(ISERROR(SEARCH("HIGH",W113)))</formula>
    </cfRule>
    <cfRule type="containsText" dxfId="117" priority="124" operator="containsText" text="SIGNIFICANT">
      <formula>NOT(ISERROR(SEARCH("SIGNIFICANT",W113)))</formula>
    </cfRule>
    <cfRule type="containsText" dxfId="116" priority="125" operator="containsText" text="MODERATE">
      <formula>NOT(ISERROR(SEARCH("MODERATE",W113)))</formula>
    </cfRule>
    <cfRule type="containsText" dxfId="115" priority="126" operator="containsText" text="LOW">
      <formula>NOT(ISERROR(SEARCH("LOW",W113)))</formula>
    </cfRule>
  </conditionalFormatting>
  <conditionalFormatting sqref="K113:M113">
    <cfRule type="containsText" dxfId="114" priority="118" operator="containsText" text="D">
      <formula>NOT(ISERROR(SEARCH("D",K113)))</formula>
    </cfRule>
    <cfRule type="containsText" dxfId="113" priority="119" operator="containsText" text="C">
      <formula>NOT(ISERROR(SEARCH("C",K113)))</formula>
    </cfRule>
    <cfRule type="containsText" dxfId="112" priority="120" operator="containsText" text="B/C">
      <formula>NOT(ISERROR(SEARCH("B/C",K113)))</formula>
    </cfRule>
    <cfRule type="containsText" dxfId="111" priority="121" operator="containsText" text="B">
      <formula>NOT(ISERROR(SEARCH("B",K113)))</formula>
    </cfRule>
    <cfRule type="containsText" dxfId="110" priority="122" operator="containsText" text="A">
      <formula>NOT(ISERROR(SEARCH("A",K113)))</formula>
    </cfRule>
  </conditionalFormatting>
  <conditionalFormatting sqref="A113">
    <cfRule type="expression" dxfId="109" priority="117" stopIfTrue="1">
      <formula>#REF!="YES"</formula>
    </cfRule>
  </conditionalFormatting>
  <conditionalFormatting sqref="B113">
    <cfRule type="expression" dxfId="108" priority="116" stopIfTrue="1">
      <formula>#REF!="YES"</formula>
    </cfRule>
  </conditionalFormatting>
  <conditionalFormatting sqref="C109">
    <cfRule type="expression" dxfId="107" priority="115" stopIfTrue="1">
      <formula>#REF!="YES"</formula>
    </cfRule>
  </conditionalFormatting>
  <conditionalFormatting sqref="C110">
    <cfRule type="expression" dxfId="106" priority="114" stopIfTrue="1">
      <formula>#REF!="YES"</formula>
    </cfRule>
  </conditionalFormatting>
  <conditionalFormatting sqref="C111">
    <cfRule type="expression" dxfId="105" priority="113" stopIfTrue="1">
      <formula>#REF!="YES"</formula>
    </cfRule>
  </conditionalFormatting>
  <conditionalFormatting sqref="C112">
    <cfRule type="expression" dxfId="104" priority="112" stopIfTrue="1">
      <formula>#REF!="YES"</formula>
    </cfRule>
  </conditionalFormatting>
  <conditionalFormatting sqref="C113">
    <cfRule type="expression" dxfId="103" priority="111" stopIfTrue="1">
      <formula>#REF!="YES"</formula>
    </cfRule>
  </conditionalFormatting>
  <conditionalFormatting sqref="C114">
    <cfRule type="expression" dxfId="102" priority="110" stopIfTrue="1">
      <formula>#REF!="YES"</formula>
    </cfRule>
  </conditionalFormatting>
  <conditionalFormatting sqref="B104">
    <cfRule type="expression" dxfId="101" priority="102" stopIfTrue="1">
      <formula>#REF!="YES"</formula>
    </cfRule>
  </conditionalFormatting>
  <conditionalFormatting sqref="C104">
    <cfRule type="expression" dxfId="100" priority="101" stopIfTrue="1">
      <formula>#REF!="YES"</formula>
    </cfRule>
  </conditionalFormatting>
  <conditionalFormatting sqref="A101">
    <cfRule type="expression" dxfId="99" priority="109" stopIfTrue="1">
      <formula>#REF!="YES"</formula>
    </cfRule>
  </conditionalFormatting>
  <conditionalFormatting sqref="B101">
    <cfRule type="expression" dxfId="98" priority="108" stopIfTrue="1">
      <formula>#REF!="YES"</formula>
    </cfRule>
  </conditionalFormatting>
  <conditionalFormatting sqref="C101">
    <cfRule type="expression" dxfId="97" priority="107" stopIfTrue="1">
      <formula>#REF!="YES"</formula>
    </cfRule>
  </conditionalFormatting>
  <conditionalFormatting sqref="A102">
    <cfRule type="expression" dxfId="96" priority="106" stopIfTrue="1">
      <formula>#REF!="YES"</formula>
    </cfRule>
  </conditionalFormatting>
  <conditionalFormatting sqref="B102">
    <cfRule type="expression" dxfId="95" priority="105" stopIfTrue="1">
      <formula>#REF!="YES"</formula>
    </cfRule>
  </conditionalFormatting>
  <conditionalFormatting sqref="C102">
    <cfRule type="expression" dxfId="94" priority="104" stopIfTrue="1">
      <formula>#REF!="YES"</formula>
    </cfRule>
  </conditionalFormatting>
  <conditionalFormatting sqref="A104">
    <cfRule type="expression" dxfId="93" priority="103" stopIfTrue="1">
      <formula>#REF!="YES"</formula>
    </cfRule>
  </conditionalFormatting>
  <conditionalFormatting sqref="A103">
    <cfRule type="expression" dxfId="92" priority="100" stopIfTrue="1">
      <formula>#REF!="YES"</formula>
    </cfRule>
  </conditionalFormatting>
  <conditionalFormatting sqref="B103">
    <cfRule type="expression" dxfId="91" priority="99" stopIfTrue="1">
      <formula>#REF!="YES"</formula>
    </cfRule>
  </conditionalFormatting>
  <conditionalFormatting sqref="C103">
    <cfRule type="expression" dxfId="90" priority="98" stopIfTrue="1">
      <formula>#REF!="YES"</formula>
    </cfRule>
  </conditionalFormatting>
  <conditionalFormatting sqref="M101:M104">
    <cfRule type="containsText" dxfId="89" priority="93" operator="containsText" text="D">
      <formula>NOT(ISERROR(SEARCH("D",M101)))</formula>
    </cfRule>
    <cfRule type="containsText" dxfId="88" priority="94" operator="containsText" text="C">
      <formula>NOT(ISERROR(SEARCH("C",M101)))</formula>
    </cfRule>
    <cfRule type="containsText" dxfId="87" priority="95" operator="containsText" text="B/C">
      <formula>NOT(ISERROR(SEARCH("B/C",M101)))</formula>
    </cfRule>
    <cfRule type="containsText" dxfId="86" priority="96" operator="containsText" text="B">
      <formula>NOT(ISERROR(SEARCH("B",M101)))</formula>
    </cfRule>
    <cfRule type="containsText" dxfId="85" priority="97" operator="containsText" text="A">
      <formula>NOT(ISERROR(SEARCH("A",M101)))</formula>
    </cfRule>
  </conditionalFormatting>
  <conditionalFormatting sqref="A115">
    <cfRule type="expression" dxfId="84" priority="92" stopIfTrue="1">
      <formula>#REF!="YES"</formula>
    </cfRule>
  </conditionalFormatting>
  <conditionalFormatting sqref="W116">
    <cfRule type="containsText" dxfId="83" priority="88" operator="containsText" text="HIGH">
      <formula>NOT(ISERROR(SEARCH("HIGH",W116)))</formula>
    </cfRule>
    <cfRule type="containsText" dxfId="82" priority="89" operator="containsText" text="SIGNIFICANT">
      <formula>NOT(ISERROR(SEARCH("SIGNIFICANT",W116)))</formula>
    </cfRule>
    <cfRule type="containsText" dxfId="81" priority="90" operator="containsText" text="MODERATE">
      <formula>NOT(ISERROR(SEARCH("MODERATE",W116)))</formula>
    </cfRule>
    <cfRule type="containsText" dxfId="80" priority="91" operator="containsText" text="LOW">
      <formula>NOT(ISERROR(SEARCH("LOW",W116)))</formula>
    </cfRule>
  </conditionalFormatting>
  <conditionalFormatting sqref="K97 M97">
    <cfRule type="containsText" dxfId="79" priority="83" operator="containsText" text="D">
      <formula>NOT(ISERROR(SEARCH("D",K97)))</formula>
    </cfRule>
    <cfRule type="containsText" dxfId="78" priority="84" operator="containsText" text="C">
      <formula>NOT(ISERROR(SEARCH("C",K97)))</formula>
    </cfRule>
    <cfRule type="containsText" dxfId="77" priority="85" operator="containsText" text="B/C">
      <formula>NOT(ISERROR(SEARCH("B/C",K97)))</formula>
    </cfRule>
    <cfRule type="containsText" dxfId="76" priority="86" operator="containsText" text="B">
      <formula>NOT(ISERROR(SEARCH("B",K97)))</formula>
    </cfRule>
    <cfRule type="containsText" dxfId="75" priority="87" operator="containsText" text="A">
      <formula>NOT(ISERROR(SEARCH("A",K97)))</formula>
    </cfRule>
  </conditionalFormatting>
  <conditionalFormatting sqref="W97">
    <cfRule type="containsText" dxfId="74" priority="79" operator="containsText" text="HIGH">
      <formula>NOT(ISERROR(SEARCH("HIGH",W97)))</formula>
    </cfRule>
    <cfRule type="containsText" dxfId="73" priority="80" operator="containsText" text="SIGNIFICANT">
      <formula>NOT(ISERROR(SEARCH("SIGNIFICANT",W97)))</formula>
    </cfRule>
    <cfRule type="containsText" dxfId="72" priority="81" operator="containsText" text="MODERATE">
      <formula>NOT(ISERROR(SEARCH("MODERATE",W97)))</formula>
    </cfRule>
    <cfRule type="containsText" dxfId="71" priority="82" operator="containsText" text="LOW">
      <formula>NOT(ISERROR(SEARCH("LOW",W97)))</formula>
    </cfRule>
  </conditionalFormatting>
  <conditionalFormatting sqref="A97">
    <cfRule type="expression" dxfId="70" priority="78" stopIfTrue="1">
      <formula>#REF!="YES"</formula>
    </cfRule>
  </conditionalFormatting>
  <conditionalFormatting sqref="B97">
    <cfRule type="expression" dxfId="69" priority="77" stopIfTrue="1">
      <formula>#REF!="YES"</formula>
    </cfRule>
  </conditionalFormatting>
  <conditionalFormatting sqref="C97">
    <cfRule type="expression" dxfId="68" priority="76" stopIfTrue="1">
      <formula>#REF!="YES"</formula>
    </cfRule>
  </conditionalFormatting>
  <conditionalFormatting sqref="B105">
    <cfRule type="expression" dxfId="67" priority="74" stopIfTrue="1">
      <formula>#REF!="YES"</formula>
    </cfRule>
  </conditionalFormatting>
  <conditionalFormatting sqref="C105">
    <cfRule type="expression" dxfId="66" priority="73" stopIfTrue="1">
      <formula>#REF!="YES"</formula>
    </cfRule>
  </conditionalFormatting>
  <conditionalFormatting sqref="A105">
    <cfRule type="expression" dxfId="65" priority="75" stopIfTrue="1">
      <formula>#REF!="YES"</formula>
    </cfRule>
  </conditionalFormatting>
  <conditionalFormatting sqref="K105:L105">
    <cfRule type="containsText" dxfId="64" priority="68" operator="containsText" text="D">
      <formula>NOT(ISERROR(SEARCH("D",K105)))</formula>
    </cfRule>
    <cfRule type="containsText" dxfId="63" priority="69" operator="containsText" text="C">
      <formula>NOT(ISERROR(SEARCH("C",K105)))</formula>
    </cfRule>
    <cfRule type="containsText" dxfId="62" priority="70" operator="containsText" text="B/C">
      <formula>NOT(ISERROR(SEARCH("B/C",K105)))</formula>
    </cfRule>
    <cfRule type="containsText" dxfId="61" priority="71" operator="containsText" text="B">
      <formula>NOT(ISERROR(SEARCH("B",K105)))</formula>
    </cfRule>
    <cfRule type="containsText" dxfId="60" priority="72" operator="containsText" text="A">
      <formula>NOT(ISERROR(SEARCH("A",K105)))</formula>
    </cfRule>
  </conditionalFormatting>
  <conditionalFormatting sqref="M105">
    <cfRule type="containsText" dxfId="59" priority="63" operator="containsText" text="D">
      <formula>NOT(ISERROR(SEARCH("D",M105)))</formula>
    </cfRule>
    <cfRule type="containsText" dxfId="58" priority="64" operator="containsText" text="C">
      <formula>NOT(ISERROR(SEARCH("C",M105)))</formula>
    </cfRule>
    <cfRule type="containsText" dxfId="57" priority="65" operator="containsText" text="B/C">
      <formula>NOT(ISERROR(SEARCH("B/C",M105)))</formula>
    </cfRule>
    <cfRule type="containsText" dxfId="56" priority="66" operator="containsText" text="B">
      <formula>NOT(ISERROR(SEARCH("B",M105)))</formula>
    </cfRule>
    <cfRule type="containsText" dxfId="55" priority="67" operator="containsText" text="A">
      <formula>NOT(ISERROR(SEARCH("A",M105)))</formula>
    </cfRule>
  </conditionalFormatting>
  <conditionalFormatting sqref="W105">
    <cfRule type="containsText" dxfId="54" priority="59" operator="containsText" text="HIGH">
      <formula>NOT(ISERROR(SEARCH("HIGH",W105)))</formula>
    </cfRule>
    <cfRule type="containsText" dxfId="53" priority="60" operator="containsText" text="SIGNIFICANT">
      <formula>NOT(ISERROR(SEARCH("SIGNIFICANT",W105)))</formula>
    </cfRule>
    <cfRule type="containsText" dxfId="52" priority="61" operator="containsText" text="MODERATE">
      <formula>NOT(ISERROR(SEARCH("MODERATE",W105)))</formula>
    </cfRule>
    <cfRule type="containsText" dxfId="51" priority="62" operator="containsText" text="LOW">
      <formula>NOT(ISERROR(SEARCH("LOW",W105)))</formula>
    </cfRule>
  </conditionalFormatting>
  <conditionalFormatting sqref="K93">
    <cfRule type="containsText" dxfId="50" priority="54" operator="containsText" text="D">
      <formula>NOT(ISERROR(SEARCH("D",K93)))</formula>
    </cfRule>
    <cfRule type="containsText" dxfId="49" priority="55" operator="containsText" text="C">
      <formula>NOT(ISERROR(SEARCH("C",K93)))</formula>
    </cfRule>
    <cfRule type="containsText" dxfId="48" priority="56" operator="containsText" text="B/C">
      <formula>NOT(ISERROR(SEARCH("B/C",K93)))</formula>
    </cfRule>
    <cfRule type="containsText" dxfId="47" priority="57" operator="containsText" text="B">
      <formula>NOT(ISERROR(SEARCH("B",K93)))</formula>
    </cfRule>
    <cfRule type="containsText" dxfId="46" priority="58" operator="containsText" text="A">
      <formula>NOT(ISERROR(SEARCH("A",K93)))</formula>
    </cfRule>
  </conditionalFormatting>
  <conditionalFormatting sqref="A93">
    <cfRule type="expression" dxfId="45" priority="53" stopIfTrue="1">
      <formula>#REF!="YES"</formula>
    </cfRule>
  </conditionalFormatting>
  <conditionalFormatting sqref="B93">
    <cfRule type="expression" dxfId="44" priority="52" stopIfTrue="1">
      <formula>#REF!="YES"</formula>
    </cfRule>
  </conditionalFormatting>
  <conditionalFormatting sqref="C93">
    <cfRule type="expression" dxfId="43" priority="51" stopIfTrue="1">
      <formula>#REF!="YES"</formula>
    </cfRule>
  </conditionalFormatting>
  <conditionalFormatting sqref="K116:L116">
    <cfRule type="containsText" dxfId="42" priority="43" operator="containsText" text="D">
      <formula>NOT(ISERROR(SEARCH("D",K116)))</formula>
    </cfRule>
    <cfRule type="containsText" dxfId="41" priority="44" operator="containsText" text="C">
      <formula>NOT(ISERROR(SEARCH("C",K116)))</formula>
    </cfRule>
    <cfRule type="containsText" dxfId="40" priority="45" operator="containsText" text="B/C">
      <formula>NOT(ISERROR(SEARCH("B/C",K116)))</formula>
    </cfRule>
    <cfRule type="containsText" dxfId="39" priority="46" operator="containsText" text="B">
      <formula>NOT(ISERROR(SEARCH("B",K116)))</formula>
    </cfRule>
    <cfRule type="containsText" dxfId="38" priority="47" operator="containsText" text="A">
      <formula>NOT(ISERROR(SEARCH("A",K116)))</formula>
    </cfRule>
  </conditionalFormatting>
  <conditionalFormatting sqref="B116">
    <cfRule type="expression" dxfId="37" priority="42" stopIfTrue="1">
      <formula>#REF!="YES"</formula>
    </cfRule>
  </conditionalFormatting>
  <conditionalFormatting sqref="A116">
    <cfRule type="expression" dxfId="36" priority="41" stopIfTrue="1">
      <formula>#REF!="YES"</formula>
    </cfRule>
  </conditionalFormatting>
  <conditionalFormatting sqref="K100 M100">
    <cfRule type="containsText" dxfId="35" priority="35" operator="containsText" text="D">
      <formula>NOT(ISERROR(SEARCH("D",K100)))</formula>
    </cfRule>
    <cfRule type="containsText" dxfId="34" priority="36" operator="containsText" text="C">
      <formula>NOT(ISERROR(SEARCH("C",K100)))</formula>
    </cfRule>
    <cfRule type="containsText" dxfId="33" priority="37" operator="containsText" text="B/C">
      <formula>NOT(ISERROR(SEARCH("B/C",K100)))</formula>
    </cfRule>
    <cfRule type="containsText" dxfId="32" priority="38" operator="containsText" text="B">
      <formula>NOT(ISERROR(SEARCH("B",K100)))</formula>
    </cfRule>
    <cfRule type="containsText" dxfId="31" priority="39" operator="containsText" text="A">
      <formula>NOT(ISERROR(SEARCH("A",K100)))</formula>
    </cfRule>
  </conditionalFormatting>
  <conditionalFormatting sqref="A100">
    <cfRule type="expression" dxfId="30" priority="34" stopIfTrue="1">
      <formula>#REF!="YES"</formula>
    </cfRule>
  </conditionalFormatting>
  <conditionalFormatting sqref="B100:C100">
    <cfRule type="expression" dxfId="29" priority="33" stopIfTrue="1">
      <formula>#REF!="YES"</formula>
    </cfRule>
  </conditionalFormatting>
  <conditionalFormatting sqref="W117">
    <cfRule type="containsText" dxfId="28" priority="28" operator="containsText" text="HIGH">
      <formula>NOT(ISERROR(SEARCH("HIGH",W117)))</formula>
    </cfRule>
    <cfRule type="containsText" dxfId="27" priority="29" operator="containsText" text="SIGNIFICANT">
      <formula>NOT(ISERROR(SEARCH("SIGNIFICANT",W117)))</formula>
    </cfRule>
    <cfRule type="containsText" dxfId="26" priority="30" operator="containsText" text="MODERATE">
      <formula>NOT(ISERROR(SEARCH("MODERATE",W117)))</formula>
    </cfRule>
    <cfRule type="containsText" dxfId="25" priority="31" operator="containsText" text="LOW">
      <formula>NOT(ISERROR(SEARCH("LOW",W117)))</formula>
    </cfRule>
  </conditionalFormatting>
  <conditionalFormatting sqref="K117:L117">
    <cfRule type="containsText" dxfId="24" priority="23" operator="containsText" text="D">
      <formula>NOT(ISERROR(SEARCH("D",K117)))</formula>
    </cfRule>
    <cfRule type="containsText" dxfId="23" priority="24" operator="containsText" text="C">
      <formula>NOT(ISERROR(SEARCH("C",K117)))</formula>
    </cfRule>
    <cfRule type="containsText" dxfId="22" priority="25" operator="containsText" text="B/C">
      <formula>NOT(ISERROR(SEARCH("B/C",K117)))</formula>
    </cfRule>
    <cfRule type="containsText" dxfId="21" priority="26" operator="containsText" text="B">
      <formula>NOT(ISERROR(SEARCH("B",K117)))</formula>
    </cfRule>
    <cfRule type="containsText" dxfId="20" priority="27" operator="containsText" text="A">
      <formula>NOT(ISERROR(SEARCH("A",K117)))</formula>
    </cfRule>
  </conditionalFormatting>
  <conditionalFormatting sqref="A117">
    <cfRule type="expression" dxfId="19" priority="22" stopIfTrue="1">
      <formula>#REF!="YES"</formula>
    </cfRule>
  </conditionalFormatting>
  <conditionalFormatting sqref="B117">
    <cfRule type="expression" dxfId="18" priority="21" stopIfTrue="1">
      <formula>#REF!="YES"</formula>
    </cfRule>
  </conditionalFormatting>
  <conditionalFormatting sqref="C117">
    <cfRule type="expression" dxfId="17" priority="20" stopIfTrue="1">
      <formula>#REF!="YES"</formula>
    </cfRule>
  </conditionalFormatting>
  <conditionalFormatting sqref="M117">
    <cfRule type="containsText" dxfId="16" priority="15" operator="containsText" text="D">
      <formula>NOT(ISERROR(SEARCH("D",M117)))</formula>
    </cfRule>
    <cfRule type="containsText" dxfId="15" priority="16" operator="containsText" text="C">
      <formula>NOT(ISERROR(SEARCH("C",M117)))</formula>
    </cfRule>
    <cfRule type="containsText" dxfId="14" priority="17" operator="containsText" text="B/C">
      <formula>NOT(ISERROR(SEARCH("B/C",M117)))</formula>
    </cfRule>
    <cfRule type="containsText" dxfId="13" priority="18" operator="containsText" text="B">
      <formula>NOT(ISERROR(SEARCH("B",M117)))</formula>
    </cfRule>
    <cfRule type="containsText" dxfId="12" priority="19" operator="containsText" text="A">
      <formula>NOT(ISERROR(SEARCH("A",M117)))</formula>
    </cfRule>
  </conditionalFormatting>
  <conditionalFormatting sqref="B118">
    <cfRule type="expression" dxfId="11" priority="3" stopIfTrue="1">
      <formula>#REF!="YES"</formula>
    </cfRule>
  </conditionalFormatting>
  <conditionalFormatting sqref="W118">
    <cfRule type="containsText" dxfId="10" priority="10" operator="containsText" text="HIGH">
      <formula>NOT(ISERROR(SEARCH("HIGH",W118)))</formula>
    </cfRule>
    <cfRule type="containsText" dxfId="9" priority="11" operator="containsText" text="SIGNIFICANT">
      <formula>NOT(ISERROR(SEARCH("SIGNIFICANT",W118)))</formula>
    </cfRule>
    <cfRule type="containsText" dxfId="8" priority="12" operator="containsText" text="MODERATE">
      <formula>NOT(ISERROR(SEARCH("MODERATE",W118)))</formula>
    </cfRule>
    <cfRule type="containsText" dxfId="7" priority="13" operator="containsText" text="LOW">
      <formula>NOT(ISERROR(SEARCH("LOW",W118)))</formula>
    </cfRule>
  </conditionalFormatting>
  <conditionalFormatting sqref="K118:M118">
    <cfRule type="containsText" dxfId="6" priority="5" operator="containsText" text="D">
      <formula>NOT(ISERROR(SEARCH("D",K118)))</formula>
    </cfRule>
    <cfRule type="containsText" dxfId="5" priority="6" operator="containsText" text="C">
      <formula>NOT(ISERROR(SEARCH("C",K118)))</formula>
    </cfRule>
    <cfRule type="containsText" dxfId="4" priority="7" operator="containsText" text="B/C">
      <formula>NOT(ISERROR(SEARCH("B/C",K118)))</formula>
    </cfRule>
    <cfRule type="containsText" dxfId="3" priority="8" operator="containsText" text="B">
      <formula>NOT(ISERROR(SEARCH("B",K118)))</formula>
    </cfRule>
    <cfRule type="containsText" dxfId="2" priority="9" operator="containsText" text="A">
      <formula>NOT(ISERROR(SEARCH("A",K118)))</formula>
    </cfRule>
  </conditionalFormatting>
  <conditionalFormatting sqref="A118">
    <cfRule type="expression" dxfId="1" priority="4" stopIfTrue="1">
      <formula>#REF!="YES"</formula>
    </cfRule>
  </conditionalFormatting>
  <conditionalFormatting sqref="C118">
    <cfRule type="expression" dxfId="0" priority="2" stopIfTrue="1">
      <formula>#REF!="YES"</formula>
    </cfRule>
  </conditionalFormatting>
  <printOptions horizontalCentered="1"/>
  <pageMargins left="0.23622047244094491" right="0.23622047244094491" top="0.74803149606299213" bottom="0.74803149606299213" header="0.31496062992125984" footer="0.31496062992125984"/>
  <pageSetup paperSize="8" scale="52" fitToHeight="0" orientation="landscape"/>
  <headerFooter scaleWithDoc="1" alignWithMargins="1" differentFirst="0" differentOddEven="0">
    <oddFooter>&amp;C&amp;P</oddFooter>
  </headerFooter>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tabColor rgb="FFFFFF00"/>
    <pageSetUpPr fitToPage="1"/>
  </sheetPr>
  <dimension ref="A1:U94"/>
  <sheetViews>
    <sheetView topLeftCell="A1" zoomScale="90" view="normal" workbookViewId="0">
      <pane ySplit="3" topLeftCell="A8" activePane="bottomLeft" state="frozen"/>
      <selection pane="bottomLeft" activeCell="G56" sqref="G56"/>
    </sheetView>
  </sheetViews>
  <sheetFormatPr defaultColWidth="9.109375" defaultRowHeight="14.4" baseColWidth="0"/>
  <cols>
    <col min="1" max="1" width="9.140625" style="4" customWidth="1"/>
    <col min="2" max="2" width="7.5703125" style="4" customWidth="1"/>
    <col min="3" max="3" width="24.5703125" bestFit="1" customWidth="1"/>
    <col min="4" max="4" width="8.140625" style="4" bestFit="1" customWidth="1"/>
    <col min="5" max="5" width="17.5703125" customWidth="1"/>
    <col min="6" max="6" width="12.41796875" customWidth="1"/>
    <col min="7" max="7" width="38.84765625" style="2" customWidth="1"/>
    <col min="8" max="8" width="21.41796875" style="8" customWidth="1"/>
    <col min="9" max="9" width="18.5703125" style="32" customWidth="1"/>
    <col min="10" max="10" width="20.41796875" style="8" customWidth="1"/>
    <col min="11" max="11" width="33.5703125" style="29" customWidth="1"/>
    <col min="12" max="12" width="23.5703125" style="8" customWidth="1"/>
    <col min="13" max="13" width="12.5703125" style="8" customWidth="1"/>
    <col min="14" max="14" width="17.84765625" style="8" customWidth="1"/>
    <col min="15" max="15" width="12.41796875" style="8" customWidth="1"/>
    <col min="16" max="16" width="26" style="8" customWidth="1"/>
    <col min="17" max="18" width="21.41796875" style="8" customWidth="1"/>
    <col min="19" max="19" width="19.5703125" style="8" customWidth="1"/>
    <col min="20" max="20" width="20.41796875" style="8" customWidth="1"/>
    <col min="21" max="21" width="9.140625" style="15" customWidth="1"/>
    <col min="22" max="16384" width="9.140625" customWidth="1"/>
  </cols>
  <sheetData>
    <row r="1" spans="1:20" ht="31.2">
      <c r="A1" s="119" t="s">
        <v>402</v>
      </c>
      <c r="B1" s="38" t="s">
        <v>19</v>
      </c>
      <c r="C1" s="38" t="s">
        <v>20</v>
      </c>
      <c r="D1" s="39" t="s">
        <v>21</v>
      </c>
      <c r="E1" s="38" t="s">
        <v>22</v>
      </c>
      <c r="F1" s="38" t="s">
        <v>23</v>
      </c>
      <c r="G1" s="38" t="s">
        <v>24</v>
      </c>
      <c r="H1" s="38" t="s">
        <v>25</v>
      </c>
      <c r="I1" s="6" t="s">
        <v>27</v>
      </c>
      <c r="J1" s="40" t="s">
        <v>28</v>
      </c>
      <c r="K1" s="40" t="s">
        <v>147</v>
      </c>
      <c r="L1"/>
      <c r="M1"/>
      <c r="N1"/>
      <c r="O1"/>
      <c r="P1"/>
      <c r="Q1"/>
      <c r="R1"/>
      <c r="S1"/>
      <c r="T1"/>
    </row>
    <row r="2" spans="1:20" ht="33.6" customHeight="1">
      <c r="A2" s="4">
        <f>F2</f>
        <v>10101</v>
      </c>
      <c r="B2" s="110">
        <v>1</v>
      </c>
      <c r="C2" s="131" t="s">
        <v>33</v>
      </c>
      <c r="D2" s="17">
        <v>101</v>
      </c>
      <c r="E2" s="132" t="s">
        <v>34</v>
      </c>
      <c r="F2" s="17">
        <v>10101</v>
      </c>
      <c r="G2" s="10" t="s">
        <v>335</v>
      </c>
      <c r="H2" s="33">
        <v>25</v>
      </c>
      <c r="I2" s="9">
        <v>134</v>
      </c>
      <c r="J2" s="33" t="s">
        <v>18</v>
      </c>
      <c r="K2" s="31"/>
      <c r="L2"/>
      <c r="M2"/>
      <c r="N2"/>
      <c r="O2"/>
      <c r="P2"/>
      <c r="Q2"/>
      <c r="R2"/>
      <c r="S2"/>
      <c r="T2"/>
    </row>
    <row r="3" spans="1:20" ht="45" customHeight="1">
      <c r="A3" s="4">
        <f>F3</f>
        <v>10102</v>
      </c>
      <c r="B3" s="110">
        <v>1</v>
      </c>
      <c r="C3" s="131" t="s">
        <v>33</v>
      </c>
      <c r="D3" s="17">
        <v>101</v>
      </c>
      <c r="E3" s="132" t="s">
        <v>34</v>
      </c>
      <c r="F3" s="12">
        <v>10102</v>
      </c>
      <c r="G3" s="11" t="s">
        <v>378</v>
      </c>
      <c r="H3" s="34">
        <v>25</v>
      </c>
      <c r="I3" s="42">
        <v>76.47</v>
      </c>
      <c r="J3" s="33" t="s">
        <v>18</v>
      </c>
      <c r="K3" s="31" t="s">
        <v>149</v>
      </c>
      <c r="L3" s="372" t="s">
        <v>150</v>
      </c>
      <c r="M3"/>
      <c r="N3"/>
      <c r="O3"/>
      <c r="P3"/>
      <c r="Q3"/>
      <c r="R3"/>
      <c r="S3"/>
      <c r="T3"/>
    </row>
    <row r="4" spans="1:20" ht="30" customHeight="1">
      <c r="A4" s="4">
        <f>F4</f>
        <v>10103</v>
      </c>
      <c r="B4" s="110">
        <v>1</v>
      </c>
      <c r="C4" s="131" t="s">
        <v>33</v>
      </c>
      <c r="D4" s="17">
        <v>101</v>
      </c>
      <c r="E4" s="132" t="s">
        <v>34</v>
      </c>
      <c r="F4" s="12">
        <v>10103</v>
      </c>
      <c r="G4" s="11" t="s">
        <v>46</v>
      </c>
      <c r="H4" s="34">
        <v>35</v>
      </c>
      <c r="I4" s="42">
        <v>31.9</v>
      </c>
      <c r="J4" s="34" t="s">
        <v>18</v>
      </c>
      <c r="K4" s="31" t="s">
        <v>149</v>
      </c>
      <c r="L4" s="372"/>
      <c r="M4"/>
      <c r="N4"/>
      <c r="O4"/>
      <c r="P4"/>
      <c r="Q4"/>
      <c r="R4"/>
      <c r="S4"/>
      <c r="T4"/>
    </row>
    <row r="5" spans="2:20" ht="30" customHeight="1">
      <c r="B5" s="110"/>
      <c r="C5" s="131"/>
      <c r="D5" s="17"/>
      <c r="E5" s="132"/>
      <c r="F5" s="12">
        <v>10104</v>
      </c>
      <c r="G5" s="11"/>
      <c r="H5" s="34"/>
      <c r="I5" s="42"/>
      <c r="J5" s="34"/>
      <c r="K5" s="31"/>
      <c r="L5" s="372"/>
      <c r="M5"/>
      <c r="N5"/>
      <c r="O5"/>
      <c r="P5"/>
      <c r="Q5"/>
      <c r="R5"/>
      <c r="S5"/>
      <c r="T5"/>
    </row>
    <row r="6" spans="1:20" ht="29.1" customHeight="1">
      <c r="A6" s="4">
        <f>F6</f>
        <v>10105</v>
      </c>
      <c r="B6" s="110">
        <v>1</v>
      </c>
      <c r="C6" s="131" t="s">
        <v>33</v>
      </c>
      <c r="D6" s="17">
        <v>101</v>
      </c>
      <c r="E6" s="132" t="s">
        <v>34</v>
      </c>
      <c r="F6" s="12">
        <v>10105</v>
      </c>
      <c r="G6" s="11" t="s">
        <v>377</v>
      </c>
      <c r="H6" s="34">
        <v>25</v>
      </c>
      <c r="I6" s="42">
        <f>76.47*2</f>
        <v>152.94</v>
      </c>
      <c r="J6" s="33" t="s">
        <v>18</v>
      </c>
      <c r="K6" s="31" t="s">
        <v>149</v>
      </c>
      <c r="L6" s="372"/>
      <c r="M6"/>
      <c r="N6"/>
      <c r="O6"/>
      <c r="P6"/>
      <c r="Q6"/>
      <c r="R6"/>
      <c r="S6"/>
      <c r="T6"/>
    </row>
    <row r="7" spans="1:20">
      <c r="A7" s="4">
        <f>F7</f>
        <v>10106</v>
      </c>
      <c r="B7" s="110">
        <v>1</v>
      </c>
      <c r="C7" s="131" t="s">
        <v>33</v>
      </c>
      <c r="D7" s="17">
        <v>101</v>
      </c>
      <c r="E7" s="132" t="s">
        <v>34</v>
      </c>
      <c r="F7" s="12">
        <v>10106</v>
      </c>
      <c r="G7" s="41" t="s">
        <v>163</v>
      </c>
      <c r="H7" s="34">
        <v>85</v>
      </c>
      <c r="I7" s="42">
        <v>80</v>
      </c>
      <c r="J7" s="33" t="s">
        <v>18</v>
      </c>
      <c r="K7" s="31"/>
      <c r="L7" s="372"/>
      <c r="M7"/>
      <c r="N7"/>
      <c r="O7"/>
      <c r="P7"/>
      <c r="Q7"/>
      <c r="R7"/>
      <c r="S7"/>
      <c r="T7"/>
    </row>
    <row r="8" spans="1:20">
      <c r="A8" s="4">
        <f>F8</f>
        <v>10107</v>
      </c>
      <c r="B8" s="110">
        <v>1</v>
      </c>
      <c r="C8" s="131" t="s">
        <v>33</v>
      </c>
      <c r="D8" s="17">
        <v>101</v>
      </c>
      <c r="E8" s="132" t="s">
        <v>34</v>
      </c>
      <c r="F8" s="12">
        <v>10107</v>
      </c>
      <c r="G8" s="41" t="s">
        <v>398</v>
      </c>
      <c r="H8" s="102">
        <v>35</v>
      </c>
      <c r="I8" s="42" t="s">
        <v>143</v>
      </c>
      <c r="J8" s="33" t="s">
        <v>18</v>
      </c>
      <c r="K8" s="31"/>
      <c r="L8" s="372"/>
      <c r="M8"/>
      <c r="N8"/>
      <c r="O8"/>
      <c r="P8"/>
      <c r="Q8"/>
      <c r="R8"/>
      <c r="S8"/>
      <c r="T8"/>
    </row>
    <row r="9" spans="1:20">
      <c r="A9" s="4" t="s">
        <v>429</v>
      </c>
      <c r="B9" s="110">
        <v>1</v>
      </c>
      <c r="C9" s="131" t="s">
        <v>33</v>
      </c>
      <c r="D9" s="17">
        <v>101</v>
      </c>
      <c r="E9" s="132" t="s">
        <v>34</v>
      </c>
      <c r="F9" s="12" t="s">
        <v>429</v>
      </c>
      <c r="G9" s="41" t="s">
        <v>430</v>
      </c>
      <c r="H9" s="102">
        <v>35</v>
      </c>
      <c r="I9" s="42" t="s">
        <v>143</v>
      </c>
      <c r="J9" s="33" t="s">
        <v>18</v>
      </c>
      <c r="K9" s="31"/>
      <c r="L9" s="372"/>
      <c r="M9"/>
      <c r="N9"/>
      <c r="O9"/>
      <c r="P9"/>
      <c r="Q9"/>
      <c r="R9"/>
      <c r="S9"/>
      <c r="T9"/>
    </row>
    <row r="10" spans="1:20">
      <c r="A10" s="4">
        <f>F10</f>
        <v>10109</v>
      </c>
      <c r="B10" s="110"/>
      <c r="C10" s="131" t="s">
        <v>33</v>
      </c>
      <c r="D10" s="17">
        <v>101</v>
      </c>
      <c r="E10" s="132" t="s">
        <v>34</v>
      </c>
      <c r="F10" s="12">
        <v>10109</v>
      </c>
      <c r="G10" s="41" t="s">
        <v>353</v>
      </c>
      <c r="H10" s="102"/>
      <c r="I10" s="42"/>
      <c r="J10" s="33"/>
      <c r="K10" s="31"/>
      <c r="L10" s="372"/>
      <c r="M10"/>
      <c r="N10"/>
      <c r="O10"/>
      <c r="P10"/>
      <c r="Q10"/>
      <c r="R10"/>
      <c r="S10"/>
      <c r="T10"/>
    </row>
    <row r="11" spans="1:20" s="15" customFormat="1">
      <c r="A11" s="4">
        <f>F11</f>
        <v>10201</v>
      </c>
      <c r="B11" s="110">
        <v>1</v>
      </c>
      <c r="C11" s="131" t="s">
        <v>33</v>
      </c>
      <c r="D11" s="17">
        <v>102</v>
      </c>
      <c r="E11" s="33" t="s">
        <v>35</v>
      </c>
      <c r="F11" s="12">
        <v>10201</v>
      </c>
      <c r="G11" s="11" t="s">
        <v>337</v>
      </c>
      <c r="H11" s="34">
        <v>35</v>
      </c>
      <c r="I11" s="42">
        <v>80</v>
      </c>
      <c r="J11" s="34" t="s">
        <v>18</v>
      </c>
      <c r="K11" s="31"/>
      <c r="L11" s="372"/>
      <c r="M11"/>
      <c r="N11"/>
      <c r="O11"/>
      <c r="P11"/>
      <c r="Q11"/>
      <c r="R11"/>
      <c r="S11"/>
      <c r="T11"/>
    </row>
    <row r="12" spans="1:20" s="15" customFormat="1">
      <c r="A12" s="4">
        <f>F12</f>
        <v>10202</v>
      </c>
      <c r="B12" s="110">
        <v>1</v>
      </c>
      <c r="C12" s="131" t="s">
        <v>33</v>
      </c>
      <c r="D12" s="17">
        <v>102</v>
      </c>
      <c r="E12" s="33" t="s">
        <v>35</v>
      </c>
      <c r="F12" s="12">
        <v>10202</v>
      </c>
      <c r="G12" s="11" t="s">
        <v>54</v>
      </c>
      <c r="H12" s="34">
        <v>85</v>
      </c>
      <c r="I12" s="42">
        <v>280</v>
      </c>
      <c r="J12" s="34" t="s">
        <v>18</v>
      </c>
      <c r="K12" s="31"/>
      <c r="L12"/>
      <c r="M12"/>
      <c r="N12"/>
      <c r="O12"/>
      <c r="P12"/>
      <c r="Q12"/>
      <c r="R12"/>
      <c r="S12"/>
      <c r="T12"/>
    </row>
    <row r="13" spans="1:20" s="15" customFormat="1" ht="31.5" customHeight="1">
      <c r="A13" s="4">
        <f>F13</f>
        <v>10203</v>
      </c>
      <c r="B13" s="110">
        <v>1</v>
      </c>
      <c r="C13" s="131" t="s">
        <v>33</v>
      </c>
      <c r="D13" s="17">
        <v>102</v>
      </c>
      <c r="E13" s="33" t="s">
        <v>35</v>
      </c>
      <c r="F13" s="12">
        <v>10203</v>
      </c>
      <c r="G13" s="11" t="s">
        <v>55</v>
      </c>
      <c r="H13" s="34">
        <v>85</v>
      </c>
      <c r="I13" s="42">
        <v>265</v>
      </c>
      <c r="J13" s="34" t="s">
        <v>18</v>
      </c>
      <c r="K13" s="31"/>
      <c r="L13"/>
      <c r="M13"/>
      <c r="N13"/>
      <c r="O13"/>
      <c r="P13"/>
      <c r="Q13"/>
      <c r="R13"/>
      <c r="S13"/>
      <c r="T13"/>
    </row>
    <row r="14" spans="1:20" s="15" customFormat="1">
      <c r="A14" s="4">
        <f>F14</f>
        <v>10204</v>
      </c>
      <c r="B14" s="110">
        <v>1</v>
      </c>
      <c r="C14" s="131" t="s">
        <v>33</v>
      </c>
      <c r="D14" s="17">
        <v>102</v>
      </c>
      <c r="E14" s="33" t="s">
        <v>35</v>
      </c>
      <c r="F14" s="12">
        <v>10204</v>
      </c>
      <c r="G14" s="11" t="s">
        <v>56</v>
      </c>
      <c r="H14" s="34">
        <v>30</v>
      </c>
      <c r="I14" s="42" t="s">
        <v>160</v>
      </c>
      <c r="J14" s="34" t="s">
        <v>18</v>
      </c>
      <c r="K14" s="31"/>
      <c r="L14"/>
      <c r="M14"/>
      <c r="N14"/>
      <c r="O14"/>
      <c r="P14"/>
      <c r="Q14"/>
      <c r="R14"/>
      <c r="S14"/>
      <c r="T14"/>
    </row>
    <row r="15" spans="1:20" s="15" customFormat="1" ht="28.8">
      <c r="A15" s="4">
        <f>F15</f>
        <v>10205</v>
      </c>
      <c r="B15" s="110">
        <v>1</v>
      </c>
      <c r="C15" s="131" t="s">
        <v>33</v>
      </c>
      <c r="D15" s="17">
        <v>102</v>
      </c>
      <c r="E15" s="33" t="s">
        <v>35</v>
      </c>
      <c r="F15" s="12">
        <v>10205</v>
      </c>
      <c r="G15" s="11" t="s">
        <v>67</v>
      </c>
      <c r="H15" s="34">
        <v>35</v>
      </c>
      <c r="I15" s="42">
        <v>110</v>
      </c>
      <c r="J15" s="34" t="s">
        <v>18</v>
      </c>
      <c r="K15" s="31" t="s">
        <v>153</v>
      </c>
      <c r="L15"/>
      <c r="M15"/>
      <c r="N15"/>
      <c r="O15"/>
      <c r="P15"/>
      <c r="Q15"/>
      <c r="R15"/>
      <c r="S15"/>
      <c r="T15"/>
    </row>
    <row r="16" spans="1:20" s="15" customFormat="1">
      <c r="A16" s="4">
        <f>F16</f>
        <v>10206</v>
      </c>
      <c r="B16" s="110">
        <v>1</v>
      </c>
      <c r="C16" s="131" t="s">
        <v>33</v>
      </c>
      <c r="D16" s="17">
        <v>102</v>
      </c>
      <c r="E16" s="33" t="s">
        <v>35</v>
      </c>
      <c r="F16" s="12">
        <v>10206</v>
      </c>
      <c r="G16" s="41" t="s">
        <v>163</v>
      </c>
      <c r="H16" s="34">
        <v>85</v>
      </c>
      <c r="I16" s="42">
        <v>80</v>
      </c>
      <c r="J16" s="34" t="s">
        <v>18</v>
      </c>
      <c r="K16" s="31"/>
      <c r="L16"/>
      <c r="M16"/>
      <c r="N16"/>
      <c r="O16"/>
      <c r="P16"/>
      <c r="Q16"/>
      <c r="R16"/>
      <c r="S16"/>
      <c r="T16"/>
    </row>
    <row r="17" spans="1:20" s="15" customFormat="1">
      <c r="A17" s="4">
        <f>F17</f>
        <v>10207</v>
      </c>
      <c r="B17" s="110">
        <v>1</v>
      </c>
      <c r="C17" s="131" t="s">
        <v>33</v>
      </c>
      <c r="D17" s="17">
        <v>102</v>
      </c>
      <c r="E17" s="33" t="s">
        <v>35</v>
      </c>
      <c r="F17" s="12">
        <v>10207</v>
      </c>
      <c r="G17" s="41" t="s">
        <v>403</v>
      </c>
      <c r="H17" s="102">
        <v>35</v>
      </c>
      <c r="I17" s="42">
        <v>35.38</v>
      </c>
      <c r="J17" s="34" t="s">
        <v>18</v>
      </c>
      <c r="K17" s="31"/>
      <c r="L17"/>
      <c r="M17"/>
      <c r="N17"/>
      <c r="O17"/>
      <c r="P17"/>
      <c r="Q17"/>
      <c r="R17"/>
      <c r="S17"/>
      <c r="T17"/>
    </row>
    <row r="18" spans="1:20" s="15" customFormat="1">
      <c r="A18" s="4" t="s">
        <v>449</v>
      </c>
      <c r="B18" s="110">
        <v>1</v>
      </c>
      <c r="C18" s="131" t="s">
        <v>33</v>
      </c>
      <c r="D18" s="17">
        <v>102</v>
      </c>
      <c r="E18" s="33" t="s">
        <v>35</v>
      </c>
      <c r="F18" s="12" t="s">
        <v>449</v>
      </c>
      <c r="G18" s="41" t="s">
        <v>450</v>
      </c>
      <c r="H18" s="102">
        <v>25</v>
      </c>
      <c r="I18" s="42" t="s">
        <v>143</v>
      </c>
      <c r="J18" s="34" t="s">
        <v>18</v>
      </c>
      <c r="K18" s="31"/>
      <c r="L18"/>
      <c r="M18"/>
      <c r="N18"/>
      <c r="O18"/>
      <c r="P18"/>
      <c r="Q18"/>
      <c r="R18"/>
      <c r="S18"/>
      <c r="T18"/>
    </row>
    <row r="19" spans="1:20" s="15" customFormat="1" ht="35.25" customHeight="1">
      <c r="A19" s="4">
        <f>F19</f>
        <v>10301</v>
      </c>
      <c r="B19" s="110">
        <v>1</v>
      </c>
      <c r="C19" s="131" t="s">
        <v>33</v>
      </c>
      <c r="D19" s="17">
        <v>103</v>
      </c>
      <c r="E19" s="33" t="s">
        <v>36</v>
      </c>
      <c r="F19" s="12">
        <v>10301</v>
      </c>
      <c r="G19" s="11" t="s">
        <v>44</v>
      </c>
      <c r="H19" s="34">
        <v>10</v>
      </c>
      <c r="I19" s="42">
        <v>32.01</v>
      </c>
      <c r="J19" s="34" t="s">
        <v>18</v>
      </c>
      <c r="K19" s="31" t="s">
        <v>154</v>
      </c>
      <c r="L19"/>
      <c r="M19"/>
      <c r="N19"/>
      <c r="O19"/>
      <c r="P19"/>
      <c r="Q19"/>
      <c r="R19"/>
      <c r="S19"/>
      <c r="T19"/>
    </row>
    <row r="20" spans="1:20" s="15" customFormat="1" ht="24.75" customHeight="1">
      <c r="A20" s="4">
        <f>F20</f>
        <v>10302</v>
      </c>
      <c r="B20" s="110">
        <v>1</v>
      </c>
      <c r="C20" s="131" t="s">
        <v>33</v>
      </c>
      <c r="D20" s="17">
        <v>103</v>
      </c>
      <c r="E20" s="33" t="s">
        <v>36</v>
      </c>
      <c r="F20" s="12">
        <v>10302</v>
      </c>
      <c r="G20" s="11" t="s">
        <v>45</v>
      </c>
      <c r="H20" s="34">
        <v>15</v>
      </c>
      <c r="I20" s="42">
        <v>43.58</v>
      </c>
      <c r="J20" s="34" t="s">
        <v>18</v>
      </c>
      <c r="K20" s="31" t="s">
        <v>154</v>
      </c>
      <c r="L20"/>
      <c r="M20"/>
      <c r="N20"/>
      <c r="O20"/>
      <c r="P20"/>
      <c r="Q20"/>
      <c r="R20"/>
      <c r="S20"/>
      <c r="T20"/>
    </row>
    <row r="21" spans="1:20" s="15" customFormat="1" ht="29.1" customHeight="1">
      <c r="A21" s="4">
        <f>F21</f>
        <v>10303</v>
      </c>
      <c r="B21" s="110">
        <v>1</v>
      </c>
      <c r="C21" s="131" t="s">
        <v>33</v>
      </c>
      <c r="D21" s="17">
        <v>103</v>
      </c>
      <c r="E21" s="33" t="s">
        <v>36</v>
      </c>
      <c r="F21" s="12">
        <v>10303</v>
      </c>
      <c r="G21" s="11" t="s">
        <v>47</v>
      </c>
      <c r="H21" s="34">
        <v>15</v>
      </c>
      <c r="I21" s="42">
        <v>35.02</v>
      </c>
      <c r="J21" s="34" t="s">
        <v>18</v>
      </c>
      <c r="K21" s="31" t="s">
        <v>154</v>
      </c>
      <c r="L21"/>
      <c r="M21"/>
      <c r="N21"/>
      <c r="O21"/>
      <c r="P21"/>
      <c r="Q21"/>
      <c r="R21"/>
      <c r="S21"/>
      <c r="T21"/>
    </row>
    <row r="22" spans="1:20" s="15" customFormat="1">
      <c r="A22" s="4">
        <f>F22</f>
        <v>10304</v>
      </c>
      <c r="B22" s="110">
        <v>1</v>
      </c>
      <c r="C22" s="131" t="s">
        <v>33</v>
      </c>
      <c r="D22" s="17">
        <v>103</v>
      </c>
      <c r="E22" s="33" t="s">
        <v>36</v>
      </c>
      <c r="F22" s="12">
        <v>10304</v>
      </c>
      <c r="G22" s="11" t="s">
        <v>48</v>
      </c>
      <c r="H22" s="34">
        <v>85</v>
      </c>
      <c r="I22" s="42">
        <v>80</v>
      </c>
      <c r="J22" s="34" t="s">
        <v>18</v>
      </c>
      <c r="K22" s="31" t="s">
        <v>154</v>
      </c>
      <c r="L22"/>
      <c r="M22"/>
      <c r="N22"/>
      <c r="O22"/>
      <c r="P22"/>
      <c r="Q22"/>
      <c r="R22"/>
      <c r="S22"/>
      <c r="T22"/>
    </row>
    <row r="23" spans="1:20" s="15" customFormat="1">
      <c r="A23" s="4">
        <f>F23</f>
        <v>10305</v>
      </c>
      <c r="B23" s="110">
        <v>1</v>
      </c>
      <c r="C23" s="131" t="s">
        <v>33</v>
      </c>
      <c r="D23" s="17">
        <v>103</v>
      </c>
      <c r="E23" s="33" t="s">
        <v>36</v>
      </c>
      <c r="F23" s="12">
        <v>10305</v>
      </c>
      <c r="G23" s="11" t="s">
        <v>68</v>
      </c>
      <c r="H23" s="34">
        <v>15</v>
      </c>
      <c r="I23" s="42">
        <v>34.3</v>
      </c>
      <c r="J23" s="34" t="s">
        <v>18</v>
      </c>
      <c r="K23" s="31" t="s">
        <v>154</v>
      </c>
      <c r="L23"/>
      <c r="M23"/>
      <c r="N23"/>
      <c r="O23"/>
      <c r="P23"/>
      <c r="Q23"/>
      <c r="R23"/>
      <c r="S23"/>
      <c r="T23"/>
    </row>
    <row r="24" spans="1:20" s="15" customFormat="1">
      <c r="A24" s="4">
        <f>F24</f>
        <v>10306</v>
      </c>
      <c r="B24" s="110">
        <v>1</v>
      </c>
      <c r="C24" s="131" t="s">
        <v>33</v>
      </c>
      <c r="D24" s="17">
        <v>103</v>
      </c>
      <c r="E24" s="33" t="s">
        <v>36</v>
      </c>
      <c r="F24" s="12">
        <v>10306</v>
      </c>
      <c r="G24" s="11" t="s">
        <v>354</v>
      </c>
      <c r="H24" s="34">
        <v>15</v>
      </c>
      <c r="I24" s="42">
        <v>42.05</v>
      </c>
      <c r="J24" s="33" t="s">
        <v>18</v>
      </c>
      <c r="K24" s="31" t="s">
        <v>154</v>
      </c>
      <c r="L24"/>
      <c r="M24"/>
      <c r="N24"/>
      <c r="O24"/>
      <c r="P24"/>
      <c r="Q24"/>
      <c r="R24"/>
      <c r="S24"/>
      <c r="T24"/>
    </row>
    <row r="25" spans="1:20" s="15" customFormat="1">
      <c r="A25" s="4">
        <f>F25</f>
        <v>10307</v>
      </c>
      <c r="B25" s="110">
        <v>1</v>
      </c>
      <c r="C25" s="131" t="s">
        <v>33</v>
      </c>
      <c r="D25" s="17">
        <v>103</v>
      </c>
      <c r="E25" s="33" t="s">
        <v>36</v>
      </c>
      <c r="F25" s="12">
        <v>10307</v>
      </c>
      <c r="G25" s="11" t="s">
        <v>165</v>
      </c>
      <c r="H25" s="34">
        <v>20</v>
      </c>
      <c r="I25" s="9">
        <v>24</v>
      </c>
      <c r="J25" s="33" t="s">
        <v>18</v>
      </c>
      <c r="K25" s="31"/>
      <c r="L25"/>
      <c r="M25"/>
      <c r="N25"/>
      <c r="O25"/>
      <c r="P25"/>
      <c r="Q25"/>
      <c r="R25"/>
      <c r="S25"/>
      <c r="T25"/>
    </row>
    <row r="26" spans="1:20" s="15" customFormat="1">
      <c r="A26" s="4" t="str">
        <f>F26</f>
        <v>10308DS</v>
      </c>
      <c r="B26" s="110"/>
      <c r="C26" s="131" t="s">
        <v>33</v>
      </c>
      <c r="D26" s="17">
        <v>103</v>
      </c>
      <c r="E26" s="33" t="s">
        <v>36</v>
      </c>
      <c r="F26" s="12" t="s">
        <v>417</v>
      </c>
      <c r="G26" s="11" t="s">
        <v>412</v>
      </c>
      <c r="H26" s="34">
        <v>20</v>
      </c>
      <c r="I26" s="9">
        <v>71.71</v>
      </c>
      <c r="J26" s="33" t="s">
        <v>18</v>
      </c>
      <c r="K26" s="31"/>
      <c r="L26"/>
      <c r="M26"/>
      <c r="N26"/>
      <c r="O26"/>
      <c r="P26"/>
      <c r="Q26"/>
      <c r="R26"/>
      <c r="S26"/>
      <c r="T26"/>
    </row>
    <row r="27" spans="1:20" s="15" customFormat="1">
      <c r="A27" s="4" t="str">
        <f>F27</f>
        <v>10309DS</v>
      </c>
      <c r="B27" s="110">
        <v>1</v>
      </c>
      <c r="C27" s="131" t="s">
        <v>33</v>
      </c>
      <c r="D27" s="17">
        <v>103</v>
      </c>
      <c r="E27" s="33" t="s">
        <v>36</v>
      </c>
      <c r="F27" s="12" t="s">
        <v>416</v>
      </c>
      <c r="G27" s="11" t="s">
        <v>420</v>
      </c>
      <c r="H27" s="34">
        <v>15</v>
      </c>
      <c r="I27" s="9">
        <v>42.05</v>
      </c>
      <c r="J27" s="33" t="s">
        <v>18</v>
      </c>
      <c r="K27" s="31"/>
      <c r="L27"/>
      <c r="M27"/>
      <c r="N27"/>
      <c r="O27"/>
      <c r="P27"/>
      <c r="Q27"/>
      <c r="R27"/>
      <c r="S27"/>
      <c r="T27"/>
    </row>
    <row r="28" spans="1:20" s="15" customFormat="1">
      <c r="A28" s="4" t="s">
        <v>434</v>
      </c>
      <c r="B28" s="110">
        <v>1</v>
      </c>
      <c r="C28" s="131" t="s">
        <v>33</v>
      </c>
      <c r="D28" s="17">
        <v>103</v>
      </c>
      <c r="E28" s="33" t="s">
        <v>36</v>
      </c>
      <c r="F28" s="12" t="s">
        <v>434</v>
      </c>
      <c r="G28" s="11" t="s">
        <v>435</v>
      </c>
      <c r="H28" s="34">
        <v>20</v>
      </c>
      <c r="I28" s="9" t="s">
        <v>143</v>
      </c>
      <c r="J28" s="33" t="s">
        <v>18</v>
      </c>
      <c r="K28" s="31"/>
      <c r="L28"/>
      <c r="M28"/>
      <c r="N28"/>
      <c r="O28"/>
      <c r="P28"/>
      <c r="Q28"/>
      <c r="R28"/>
      <c r="S28"/>
      <c r="T28"/>
    </row>
    <row r="29" spans="1:20" s="15" customFormat="1">
      <c r="A29" s="4">
        <f>F29</f>
        <v>10311</v>
      </c>
      <c r="B29" s="110">
        <v>1</v>
      </c>
      <c r="C29" s="131" t="s">
        <v>33</v>
      </c>
      <c r="D29" s="17">
        <v>103</v>
      </c>
      <c r="E29" s="33" t="s">
        <v>36</v>
      </c>
      <c r="F29" s="12">
        <v>10311</v>
      </c>
      <c r="G29" s="11" t="s">
        <v>31</v>
      </c>
      <c r="H29" s="34" t="s">
        <v>143</v>
      </c>
      <c r="I29" s="9" t="s">
        <v>143</v>
      </c>
      <c r="J29" s="33" t="s">
        <v>143</v>
      </c>
      <c r="K29" s="31"/>
      <c r="L29"/>
      <c r="M29"/>
      <c r="N29"/>
      <c r="O29"/>
      <c r="P29"/>
      <c r="Q29"/>
      <c r="R29"/>
      <c r="S29"/>
      <c r="T29"/>
    </row>
    <row r="30" spans="1:20" s="15" customFormat="1" ht="28.8">
      <c r="A30" s="4">
        <f>F30</f>
        <v>10401</v>
      </c>
      <c r="B30" s="110">
        <v>1</v>
      </c>
      <c r="C30" s="131" t="s">
        <v>33</v>
      </c>
      <c r="D30" s="110">
        <v>104</v>
      </c>
      <c r="E30" s="131" t="s">
        <v>336</v>
      </c>
      <c r="F30" s="12">
        <v>10401</v>
      </c>
      <c r="G30" s="11" t="s">
        <v>136</v>
      </c>
      <c r="H30" s="34">
        <v>5</v>
      </c>
      <c r="I30" s="42">
        <f> 1+4.31</f>
        <v>5.31</v>
      </c>
      <c r="J30" s="34" t="s">
        <v>18</v>
      </c>
      <c r="K30" s="31" t="s">
        <v>151</v>
      </c>
      <c r="L30"/>
      <c r="M30"/>
      <c r="N30"/>
      <c r="O30"/>
      <c r="P30"/>
      <c r="Q30"/>
      <c r="R30"/>
      <c r="S30"/>
      <c r="T30"/>
    </row>
    <row r="31" spans="1:20" s="15" customFormat="1" ht="28.8">
      <c r="A31" s="4">
        <f>F31</f>
        <v>10402</v>
      </c>
      <c r="B31" s="110">
        <v>1</v>
      </c>
      <c r="C31" s="131" t="s">
        <v>33</v>
      </c>
      <c r="D31" s="110">
        <v>104</v>
      </c>
      <c r="E31" s="131" t="s">
        <v>336</v>
      </c>
      <c r="F31" s="12">
        <v>10402</v>
      </c>
      <c r="G31" s="11" t="s">
        <v>43</v>
      </c>
      <c r="H31" s="34">
        <v>5</v>
      </c>
      <c r="I31" s="42">
        <v>7.12</v>
      </c>
      <c r="J31" s="34" t="s">
        <v>18</v>
      </c>
      <c r="K31" s="31" t="s">
        <v>152</v>
      </c>
      <c r="L31"/>
      <c r="M31"/>
      <c r="N31"/>
      <c r="O31"/>
      <c r="P31"/>
      <c r="Q31"/>
      <c r="R31"/>
      <c r="S31"/>
      <c r="T31"/>
    </row>
    <row r="32" spans="1:20" s="15" customFormat="1" ht="28.8">
      <c r="A32" s="4">
        <f>F32</f>
        <v>10403</v>
      </c>
      <c r="B32" s="110">
        <v>1</v>
      </c>
      <c r="C32" s="131" t="s">
        <v>33</v>
      </c>
      <c r="D32" s="110">
        <v>104</v>
      </c>
      <c r="E32" s="131" t="s">
        <v>336</v>
      </c>
      <c r="F32" s="12">
        <v>10403</v>
      </c>
      <c r="G32" s="11" t="s">
        <v>146</v>
      </c>
      <c r="H32" s="34">
        <v>5</v>
      </c>
      <c r="I32" s="42">
        <v>7.12</v>
      </c>
      <c r="J32" s="34" t="s">
        <v>18</v>
      </c>
      <c r="K32" s="31" t="s">
        <v>152</v>
      </c>
      <c r="L32"/>
      <c r="M32"/>
      <c r="N32"/>
      <c r="O32"/>
      <c r="P32"/>
      <c r="Q32"/>
      <c r="R32"/>
      <c r="S32"/>
      <c r="T32"/>
    </row>
    <row r="33" spans="1:20" s="15" customFormat="1">
      <c r="A33" s="4">
        <f>F33</f>
        <v>10404</v>
      </c>
      <c r="B33" s="110">
        <v>1</v>
      </c>
      <c r="C33" s="131" t="s">
        <v>33</v>
      </c>
      <c r="D33" s="110">
        <v>104</v>
      </c>
      <c r="E33" s="131" t="s">
        <v>336</v>
      </c>
      <c r="F33" s="12">
        <v>10404</v>
      </c>
      <c r="G33" s="41" t="s">
        <v>164</v>
      </c>
      <c r="H33" s="34">
        <v>7</v>
      </c>
      <c r="I33" s="42">
        <v>5.13</v>
      </c>
      <c r="J33" s="34" t="s">
        <v>18</v>
      </c>
      <c r="K33" s="31"/>
      <c r="L33"/>
      <c r="M33"/>
      <c r="N33"/>
      <c r="O33"/>
      <c r="P33"/>
      <c r="Q33"/>
      <c r="R33"/>
      <c r="S33"/>
      <c r="T33"/>
    </row>
    <row r="34" spans="1:20" s="15" customFormat="1">
      <c r="A34" s="4">
        <f>F34</f>
        <v>10405</v>
      </c>
      <c r="B34" s="110">
        <v>1</v>
      </c>
      <c r="C34" s="131" t="s">
        <v>33</v>
      </c>
      <c r="D34" s="110">
        <v>104</v>
      </c>
      <c r="E34" s="131" t="s">
        <v>336</v>
      </c>
      <c r="F34" s="12">
        <v>10405</v>
      </c>
      <c r="G34" s="11" t="s">
        <v>49</v>
      </c>
      <c r="H34" s="34">
        <v>15</v>
      </c>
      <c r="I34" s="42">
        <v>25</v>
      </c>
      <c r="J34" s="34" t="s">
        <v>18</v>
      </c>
      <c r="K34" s="31" t="s">
        <v>154</v>
      </c>
      <c r="L34"/>
      <c r="M34"/>
      <c r="N34"/>
      <c r="O34"/>
      <c r="P34"/>
      <c r="Q34"/>
      <c r="R34"/>
      <c r="S34"/>
      <c r="T34"/>
    </row>
    <row r="35" spans="1:20" s="15" customFormat="1">
      <c r="A35" s="4">
        <f>F35</f>
        <v>10406</v>
      </c>
      <c r="B35" s="110">
        <v>1</v>
      </c>
      <c r="C35" s="131" t="s">
        <v>33</v>
      </c>
      <c r="D35" s="110">
        <v>104</v>
      </c>
      <c r="E35" s="131" t="s">
        <v>336</v>
      </c>
      <c r="F35" s="12">
        <v>10406</v>
      </c>
      <c r="G35" s="11" t="s">
        <v>355</v>
      </c>
      <c r="H35" s="34">
        <v>5</v>
      </c>
      <c r="I35" s="42">
        <v>8.62</v>
      </c>
      <c r="J35" s="34" t="s">
        <v>18</v>
      </c>
      <c r="K35" s="31" t="s">
        <v>154</v>
      </c>
      <c r="L35"/>
      <c r="M35"/>
      <c r="N35"/>
      <c r="O35"/>
      <c r="P35"/>
      <c r="Q35"/>
      <c r="R35"/>
      <c r="S35"/>
      <c r="T35"/>
    </row>
    <row r="36" spans="1:20" s="15" customFormat="1">
      <c r="A36" s="4">
        <f>F36</f>
        <v>10407</v>
      </c>
      <c r="B36" s="110">
        <v>1</v>
      </c>
      <c r="C36" s="131" t="s">
        <v>33</v>
      </c>
      <c r="D36" s="110">
        <v>104</v>
      </c>
      <c r="E36" s="131" t="s">
        <v>336</v>
      </c>
      <c r="F36" s="12">
        <v>10407</v>
      </c>
      <c r="G36" s="11" t="s">
        <v>356</v>
      </c>
      <c r="H36" s="34">
        <v>5</v>
      </c>
      <c r="I36" s="42">
        <v>6.54</v>
      </c>
      <c r="J36" s="34" t="s">
        <v>18</v>
      </c>
      <c r="K36" s="31"/>
      <c r="L36"/>
      <c r="M36"/>
      <c r="N36"/>
      <c r="O36"/>
      <c r="P36"/>
      <c r="Q36"/>
      <c r="R36"/>
      <c r="S36"/>
      <c r="T36"/>
    </row>
    <row r="37" spans="1:20" s="15" customFormat="1">
      <c r="A37" s="4">
        <f>F37</f>
        <v>10408</v>
      </c>
      <c r="B37" s="110">
        <v>1</v>
      </c>
      <c r="C37" s="131" t="s">
        <v>33</v>
      </c>
      <c r="D37" s="110">
        <v>104</v>
      </c>
      <c r="E37" s="131" t="s">
        <v>336</v>
      </c>
      <c r="F37" s="12">
        <v>10408</v>
      </c>
      <c r="G37" s="11" t="s">
        <v>140</v>
      </c>
      <c r="H37" s="34">
        <v>5</v>
      </c>
      <c r="I37" s="42">
        <v>5.31</v>
      </c>
      <c r="J37" s="34" t="s">
        <v>18</v>
      </c>
      <c r="K37" s="30"/>
      <c r="L37"/>
      <c r="M37"/>
      <c r="N37"/>
      <c r="O37"/>
      <c r="P37"/>
      <c r="Q37"/>
      <c r="R37"/>
      <c r="S37"/>
      <c r="T37"/>
    </row>
    <row r="38" spans="1:20" s="15" customFormat="1" ht="33" customHeight="1">
      <c r="A38" s="4">
        <f>F38</f>
        <v>10409</v>
      </c>
      <c r="B38" s="110">
        <v>1</v>
      </c>
      <c r="C38" s="131" t="s">
        <v>33</v>
      </c>
      <c r="D38" s="110">
        <v>104</v>
      </c>
      <c r="E38" s="131" t="s">
        <v>336</v>
      </c>
      <c r="F38" s="12">
        <v>10409</v>
      </c>
      <c r="G38" s="11" t="s">
        <v>343</v>
      </c>
      <c r="H38" s="34">
        <v>5</v>
      </c>
      <c r="I38" s="42">
        <v>7</v>
      </c>
      <c r="J38" s="34" t="s">
        <v>18</v>
      </c>
      <c r="K38" s="31"/>
      <c r="L38"/>
      <c r="M38"/>
      <c r="N38"/>
      <c r="O38"/>
      <c r="P38"/>
      <c r="Q38"/>
      <c r="R38"/>
      <c r="S38"/>
      <c r="T38"/>
    </row>
    <row r="39" spans="1:20" s="15" customFormat="1">
      <c r="A39" s="4" t="s">
        <v>436</v>
      </c>
      <c r="B39" s="110">
        <v>1</v>
      </c>
      <c r="C39" s="131" t="s">
        <v>33</v>
      </c>
      <c r="D39" s="110">
        <v>104</v>
      </c>
      <c r="E39" s="131" t="s">
        <v>336</v>
      </c>
      <c r="F39" s="12" t="s">
        <v>436</v>
      </c>
      <c r="G39" s="11" t="s">
        <v>437</v>
      </c>
      <c r="H39" s="34">
        <v>5</v>
      </c>
      <c r="I39" s="42">
        <v>7</v>
      </c>
      <c r="J39" s="34" t="s">
        <v>18</v>
      </c>
      <c r="K39" s="31"/>
      <c r="L39"/>
      <c r="M39"/>
      <c r="N39"/>
      <c r="O39"/>
      <c r="P39"/>
      <c r="Q39"/>
      <c r="R39"/>
      <c r="S39"/>
      <c r="T39"/>
    </row>
    <row r="40" spans="1:20" s="15" customFormat="1">
      <c r="A40" s="4">
        <f>F40</f>
        <v>10411</v>
      </c>
      <c r="B40" s="110">
        <v>1</v>
      </c>
      <c r="C40" s="131" t="s">
        <v>33</v>
      </c>
      <c r="D40" s="110">
        <v>104</v>
      </c>
      <c r="E40" s="131" t="s">
        <v>336</v>
      </c>
      <c r="F40" s="12">
        <v>10411</v>
      </c>
      <c r="G40" s="11" t="s">
        <v>353</v>
      </c>
      <c r="H40" s="34" t="s">
        <v>143</v>
      </c>
      <c r="I40" s="42" t="s">
        <v>143</v>
      </c>
      <c r="J40" s="34" t="s">
        <v>143</v>
      </c>
      <c r="K40" s="31"/>
      <c r="L40"/>
      <c r="M40"/>
      <c r="N40"/>
      <c r="O40"/>
      <c r="P40"/>
      <c r="Q40"/>
      <c r="R40"/>
      <c r="S40"/>
      <c r="T40"/>
    </row>
    <row r="41" spans="1:20" s="15" customFormat="1">
      <c r="A41" s="4">
        <f>F41</f>
        <v>10412</v>
      </c>
      <c r="B41" s="110">
        <v>1</v>
      </c>
      <c r="C41" s="131" t="s">
        <v>33</v>
      </c>
      <c r="D41" s="110">
        <v>104</v>
      </c>
      <c r="E41" s="131" t="s">
        <v>336</v>
      </c>
      <c r="F41" s="12">
        <v>10412</v>
      </c>
      <c r="G41" s="11" t="s">
        <v>142</v>
      </c>
      <c r="H41" s="34" t="s">
        <v>143</v>
      </c>
      <c r="I41" s="42" t="s">
        <v>143</v>
      </c>
      <c r="J41" s="34" t="s">
        <v>143</v>
      </c>
      <c r="K41" s="31"/>
      <c r="L41"/>
      <c r="M41"/>
      <c r="N41"/>
      <c r="O41"/>
      <c r="P41"/>
      <c r="Q41"/>
      <c r="R41"/>
      <c r="S41"/>
      <c r="T41"/>
    </row>
    <row r="42" spans="1:20" s="15" customFormat="1" ht="33.75" customHeight="1">
      <c r="A42" s="4">
        <f>F42</f>
        <v>20101</v>
      </c>
      <c r="B42" s="118">
        <v>2</v>
      </c>
      <c r="C42" s="131" t="s">
        <v>37</v>
      </c>
      <c r="D42" s="110">
        <v>201</v>
      </c>
      <c r="E42" s="133" t="s">
        <v>37</v>
      </c>
      <c r="F42" s="12">
        <v>20101</v>
      </c>
      <c r="G42" s="11" t="s">
        <v>358</v>
      </c>
      <c r="H42" s="34">
        <v>20</v>
      </c>
      <c r="I42" s="9">
        <v>120.73</v>
      </c>
      <c r="J42" s="34" t="s">
        <v>29</v>
      </c>
      <c r="K42" s="31"/>
      <c r="L42"/>
      <c r="M42"/>
      <c r="N42"/>
      <c r="O42"/>
      <c r="P42"/>
      <c r="Q42"/>
      <c r="R42"/>
      <c r="S42"/>
      <c r="T42"/>
    </row>
    <row r="43" spans="1:20" s="15" customFormat="1" ht="33.75" customHeight="1">
      <c r="A43" s="4">
        <f>F43</f>
        <v>20102</v>
      </c>
      <c r="B43" s="118">
        <v>2</v>
      </c>
      <c r="C43" s="131" t="s">
        <v>37</v>
      </c>
      <c r="D43" s="110">
        <v>201</v>
      </c>
      <c r="E43" s="133" t="s">
        <v>37</v>
      </c>
      <c r="F43" s="12">
        <v>20102</v>
      </c>
      <c r="G43" s="11" t="s">
        <v>379</v>
      </c>
      <c r="H43" s="34">
        <v>25</v>
      </c>
      <c r="I43" s="9">
        <v>157.52</v>
      </c>
      <c r="J43" s="34" t="s">
        <v>29</v>
      </c>
      <c r="K43" s="31" t="s">
        <v>357</v>
      </c>
      <c r="L43"/>
      <c r="M43"/>
      <c r="N43"/>
      <c r="O43"/>
      <c r="P43"/>
      <c r="Q43"/>
      <c r="R43"/>
      <c r="S43"/>
      <c r="T43"/>
    </row>
    <row r="44" spans="1:20" s="15" customFormat="1" ht="28.8">
      <c r="A44" s="4">
        <f>F44</f>
        <v>20103</v>
      </c>
      <c r="B44" s="118">
        <v>2</v>
      </c>
      <c r="C44" s="131" t="s">
        <v>37</v>
      </c>
      <c r="D44" s="110">
        <v>201</v>
      </c>
      <c r="E44" s="133" t="s">
        <v>37</v>
      </c>
      <c r="F44" s="12">
        <v>20103</v>
      </c>
      <c r="G44" s="11" t="s">
        <v>380</v>
      </c>
      <c r="H44" s="34">
        <v>25</v>
      </c>
      <c r="I44" s="9">
        <v>334</v>
      </c>
      <c r="J44" s="34" t="s">
        <v>29</v>
      </c>
      <c r="K44" s="31" t="s">
        <v>155</v>
      </c>
      <c r="L44"/>
      <c r="M44"/>
      <c r="N44"/>
      <c r="O44"/>
      <c r="P44"/>
      <c r="Q44"/>
      <c r="R44"/>
      <c r="S44"/>
      <c r="T44"/>
    </row>
    <row r="45" spans="1:20" s="15" customFormat="1" ht="38.1" customHeight="1">
      <c r="A45" s="4">
        <f>F45</f>
        <v>20104</v>
      </c>
      <c r="B45" s="118">
        <v>2</v>
      </c>
      <c r="C45" s="131" t="s">
        <v>37</v>
      </c>
      <c r="D45" s="110">
        <v>201</v>
      </c>
      <c r="E45" s="133" t="s">
        <v>37</v>
      </c>
      <c r="F45" s="12">
        <v>20104</v>
      </c>
      <c r="G45" s="11" t="s">
        <v>381</v>
      </c>
      <c r="H45" s="34">
        <v>25</v>
      </c>
      <c r="I45" s="9">
        <f>314.04+131.6</f>
        <v>445.64</v>
      </c>
      <c r="J45" s="34" t="s">
        <v>29</v>
      </c>
      <c r="K45" s="31" t="s">
        <v>155</v>
      </c>
      <c r="L45"/>
      <c r="M45"/>
      <c r="N45"/>
      <c r="O45"/>
      <c r="P45"/>
      <c r="Q45"/>
      <c r="R45"/>
      <c r="S45"/>
      <c r="T45"/>
    </row>
    <row r="46" spans="1:20" s="15" customFormat="1" ht="28.8">
      <c r="A46" s="4">
        <f>F46</f>
        <v>20105</v>
      </c>
      <c r="B46" s="118">
        <v>2</v>
      </c>
      <c r="C46" s="131" t="s">
        <v>37</v>
      </c>
      <c r="D46" s="110">
        <v>201</v>
      </c>
      <c r="E46" s="133" t="s">
        <v>37</v>
      </c>
      <c r="F46" s="12">
        <v>20105</v>
      </c>
      <c r="G46" s="11" t="s">
        <v>382</v>
      </c>
      <c r="H46" s="34">
        <v>25</v>
      </c>
      <c r="I46" s="9">
        <f>334.04+131.6</f>
        <v>465.64</v>
      </c>
      <c r="J46" s="34" t="s">
        <v>29</v>
      </c>
      <c r="K46" s="31" t="s">
        <v>155</v>
      </c>
      <c r="L46"/>
      <c r="M46"/>
      <c r="N46"/>
      <c r="O46"/>
      <c r="P46"/>
      <c r="Q46"/>
      <c r="R46"/>
      <c r="S46"/>
      <c r="T46"/>
    </row>
    <row r="47" spans="1:20" s="15" customFormat="1" ht="31.5" customHeight="1">
      <c r="A47" s="4">
        <f>F47</f>
        <v>20106</v>
      </c>
      <c r="B47" s="118">
        <v>2</v>
      </c>
      <c r="C47" s="131" t="s">
        <v>37</v>
      </c>
      <c r="D47" s="110">
        <v>201</v>
      </c>
      <c r="E47" s="133" t="s">
        <v>37</v>
      </c>
      <c r="F47" s="12">
        <v>20106</v>
      </c>
      <c r="G47" s="11" t="s">
        <v>383</v>
      </c>
      <c r="H47" s="34">
        <v>25</v>
      </c>
      <c r="I47" s="9">
        <f>I42*2</f>
        <v>241.46</v>
      </c>
      <c r="J47" s="34" t="s">
        <v>29</v>
      </c>
      <c r="K47" s="31" t="s">
        <v>155</v>
      </c>
      <c r="L47"/>
      <c r="M47"/>
      <c r="N47"/>
      <c r="O47"/>
      <c r="P47"/>
      <c r="Q47"/>
      <c r="R47"/>
      <c r="S47"/>
      <c r="T47"/>
    </row>
    <row r="48" spans="1:20" s="15" customFormat="1" ht="28.5" customHeight="1">
      <c r="A48" s="4">
        <f>F48</f>
        <v>20107</v>
      </c>
      <c r="B48" s="118">
        <v>2</v>
      </c>
      <c r="C48" s="131" t="s">
        <v>37</v>
      </c>
      <c r="D48" s="110">
        <v>201</v>
      </c>
      <c r="E48" s="133" t="s">
        <v>37</v>
      </c>
      <c r="F48" s="12">
        <v>20107</v>
      </c>
      <c r="G48" s="11" t="s">
        <v>384</v>
      </c>
      <c r="H48" s="34">
        <v>25</v>
      </c>
      <c r="I48" s="9">
        <f>I44*2</f>
        <v>668</v>
      </c>
      <c r="J48" s="34" t="s">
        <v>29</v>
      </c>
      <c r="K48" s="31" t="s">
        <v>155</v>
      </c>
      <c r="L48"/>
      <c r="M48"/>
      <c r="N48"/>
      <c r="O48"/>
      <c r="P48"/>
      <c r="Q48"/>
      <c r="R48"/>
      <c r="S48"/>
      <c r="T48"/>
    </row>
    <row r="49" spans="1:20" s="15" customFormat="1">
      <c r="A49" s="4">
        <f>F49</f>
        <v>20108</v>
      </c>
      <c r="B49" s="118">
        <v>2</v>
      </c>
      <c r="C49" s="131" t="s">
        <v>37</v>
      </c>
      <c r="D49" s="110">
        <v>201</v>
      </c>
      <c r="E49" s="133" t="s">
        <v>37</v>
      </c>
      <c r="F49" s="12">
        <v>20108</v>
      </c>
      <c r="G49" s="11" t="s">
        <v>61</v>
      </c>
      <c r="H49" s="34">
        <v>30</v>
      </c>
      <c r="I49" s="9">
        <v>140</v>
      </c>
      <c r="J49" s="34" t="s">
        <v>29</v>
      </c>
      <c r="K49" s="31"/>
      <c r="L49"/>
      <c r="M49"/>
      <c r="N49"/>
      <c r="O49"/>
      <c r="P49"/>
      <c r="Q49"/>
      <c r="R49"/>
      <c r="S49"/>
      <c r="T49"/>
    </row>
    <row r="50" spans="1:20" s="15" customFormat="1">
      <c r="A50" s="4">
        <f>F50</f>
        <v>20109</v>
      </c>
      <c r="B50" s="118">
        <v>2</v>
      </c>
      <c r="C50" s="131" t="s">
        <v>37</v>
      </c>
      <c r="D50" s="110">
        <v>201</v>
      </c>
      <c r="E50" s="133" t="s">
        <v>37</v>
      </c>
      <c r="F50" s="12">
        <v>20109</v>
      </c>
      <c r="G50" s="11" t="s">
        <v>62</v>
      </c>
      <c r="H50" s="34">
        <v>30</v>
      </c>
      <c r="I50" s="9">
        <v>280</v>
      </c>
      <c r="J50" s="34" t="s">
        <v>29</v>
      </c>
      <c r="K50" s="31"/>
      <c r="L50"/>
      <c r="M50"/>
      <c r="N50"/>
      <c r="O50"/>
      <c r="P50"/>
      <c r="Q50"/>
      <c r="R50"/>
      <c r="S50"/>
      <c r="T50"/>
    </row>
    <row r="51" spans="1:20" s="15" customFormat="1">
      <c r="A51" s="4">
        <f>F51</f>
        <v>20110</v>
      </c>
      <c r="B51" s="118">
        <v>2</v>
      </c>
      <c r="C51" s="131" t="s">
        <v>37</v>
      </c>
      <c r="D51" s="110">
        <v>201</v>
      </c>
      <c r="E51" s="133" t="s">
        <v>37</v>
      </c>
      <c r="F51" s="12">
        <v>20110</v>
      </c>
      <c r="G51" s="11" t="s">
        <v>139</v>
      </c>
      <c r="H51" s="34">
        <v>20</v>
      </c>
      <c r="I51" s="9">
        <v>1309</v>
      </c>
      <c r="J51" s="33" t="s">
        <v>29</v>
      </c>
      <c r="K51" s="31" t="s">
        <v>156</v>
      </c>
      <c r="L51"/>
      <c r="M51"/>
      <c r="N51"/>
      <c r="O51"/>
      <c r="P51"/>
      <c r="Q51"/>
      <c r="R51"/>
      <c r="S51"/>
      <c r="T51"/>
    </row>
    <row r="52" spans="1:20" s="15" customFormat="1" ht="28.8">
      <c r="A52" s="4">
        <f>F52</f>
        <v>20111</v>
      </c>
      <c r="B52" s="118">
        <v>2</v>
      </c>
      <c r="C52" s="131" t="s">
        <v>37</v>
      </c>
      <c r="D52" s="110">
        <v>201</v>
      </c>
      <c r="E52" s="133" t="s">
        <v>37</v>
      </c>
      <c r="F52" s="12">
        <v>20111</v>
      </c>
      <c r="G52" s="11" t="s">
        <v>385</v>
      </c>
      <c r="H52" s="34">
        <v>35</v>
      </c>
      <c r="I52" s="9">
        <v>486</v>
      </c>
      <c r="J52" s="33" t="s">
        <v>29</v>
      </c>
      <c r="K52" s="31"/>
      <c r="L52"/>
      <c r="M52"/>
      <c r="N52"/>
      <c r="O52"/>
      <c r="P52"/>
      <c r="Q52"/>
      <c r="R52"/>
      <c r="S52"/>
      <c r="T52"/>
    </row>
    <row r="53" spans="1:20" s="15" customFormat="1">
      <c r="A53" s="4">
        <f>F53</f>
        <v>20112</v>
      </c>
      <c r="B53" s="118">
        <v>2</v>
      </c>
      <c r="C53" s="131" t="s">
        <v>37</v>
      </c>
      <c r="D53" s="110">
        <v>201</v>
      </c>
      <c r="E53" s="133" t="s">
        <v>37</v>
      </c>
      <c r="F53" s="12">
        <v>20112</v>
      </c>
      <c r="G53" s="11" t="s">
        <v>338</v>
      </c>
      <c r="H53" s="34">
        <v>40</v>
      </c>
      <c r="I53" s="9" t="s">
        <v>143</v>
      </c>
      <c r="J53" s="33" t="s">
        <v>143</v>
      </c>
      <c r="K53" s="31"/>
      <c r="L53"/>
      <c r="M53"/>
      <c r="N53"/>
      <c r="O53"/>
      <c r="P53"/>
      <c r="Q53"/>
      <c r="R53"/>
      <c r="S53"/>
      <c r="T53"/>
    </row>
    <row r="54" spans="1:20" s="15" customFormat="1">
      <c r="A54" s="4" t="s">
        <v>447</v>
      </c>
      <c r="B54" s="118">
        <v>2</v>
      </c>
      <c r="C54" s="131" t="s">
        <v>37</v>
      </c>
      <c r="D54" s="110">
        <v>201</v>
      </c>
      <c r="E54" s="133" t="s">
        <v>37</v>
      </c>
      <c r="F54" s="12" t="s">
        <v>447</v>
      </c>
      <c r="G54" s="11" t="s">
        <v>448</v>
      </c>
      <c r="H54" s="34">
        <v>25</v>
      </c>
      <c r="I54" s="9" t="s">
        <v>143</v>
      </c>
      <c r="J54" s="33" t="s">
        <v>30</v>
      </c>
      <c r="K54" s="31"/>
      <c r="L54"/>
      <c r="M54"/>
      <c r="N54"/>
      <c r="O54"/>
      <c r="P54"/>
      <c r="Q54"/>
      <c r="R54"/>
      <c r="S54"/>
      <c r="T54"/>
    </row>
    <row r="55" spans="1:20" s="15" customFormat="1">
      <c r="A55" s="4">
        <f>F55</f>
        <v>20114</v>
      </c>
      <c r="B55" s="118">
        <v>2</v>
      </c>
      <c r="C55" s="131" t="s">
        <v>37</v>
      </c>
      <c r="D55" s="110">
        <v>201</v>
      </c>
      <c r="E55" s="133" t="s">
        <v>37</v>
      </c>
      <c r="F55" s="12">
        <v>20114</v>
      </c>
      <c r="G55" s="11" t="s">
        <v>353</v>
      </c>
      <c r="H55" s="34" t="s">
        <v>143</v>
      </c>
      <c r="I55" s="9" t="s">
        <v>143</v>
      </c>
      <c r="J55" s="33" t="s">
        <v>143</v>
      </c>
      <c r="K55" s="31"/>
      <c r="L55"/>
      <c r="M55"/>
      <c r="N55"/>
      <c r="O55"/>
      <c r="P55"/>
      <c r="Q55"/>
      <c r="R55"/>
      <c r="S55"/>
      <c r="T55"/>
    </row>
    <row r="56" spans="1:20" s="15" customFormat="1" ht="34.5" customHeight="1">
      <c r="A56" s="4">
        <f>F56</f>
        <v>30101</v>
      </c>
      <c r="B56" s="17">
        <v>3</v>
      </c>
      <c r="C56" s="33" t="s">
        <v>51</v>
      </c>
      <c r="D56" s="17">
        <v>301</v>
      </c>
      <c r="E56" s="33" t="s">
        <v>51</v>
      </c>
      <c r="F56" s="12">
        <v>30101</v>
      </c>
      <c r="G56" s="11" t="s">
        <v>386</v>
      </c>
      <c r="H56" s="34">
        <v>20</v>
      </c>
      <c r="I56" s="9" t="s">
        <v>143</v>
      </c>
      <c r="J56" s="34" t="s">
        <v>30</v>
      </c>
      <c r="K56" s="31"/>
      <c r="L56"/>
      <c r="M56"/>
      <c r="N56"/>
      <c r="O56"/>
      <c r="P56"/>
      <c r="Q56"/>
      <c r="R56"/>
      <c r="S56"/>
      <c r="T56"/>
    </row>
    <row r="57" spans="1:20" s="15" customFormat="1">
      <c r="A57" s="4">
        <f>F57</f>
        <v>40101</v>
      </c>
      <c r="B57" s="17">
        <v>4</v>
      </c>
      <c r="C57" s="132" t="s">
        <v>52</v>
      </c>
      <c r="D57" s="17">
        <v>401</v>
      </c>
      <c r="E57" s="132" t="s">
        <v>52</v>
      </c>
      <c r="F57" s="12">
        <v>40101</v>
      </c>
      <c r="G57" s="11" t="s">
        <v>161</v>
      </c>
      <c r="H57" s="34">
        <v>25</v>
      </c>
      <c r="I57" s="42">
        <v>8.6</v>
      </c>
      <c r="J57" s="34" t="s">
        <v>102</v>
      </c>
      <c r="K57" s="31"/>
      <c r="L57"/>
      <c r="M57"/>
      <c r="N57"/>
      <c r="O57"/>
      <c r="P57"/>
      <c r="Q57"/>
      <c r="R57"/>
      <c r="S57"/>
      <c r="T57"/>
    </row>
    <row r="58" spans="1:20" s="15" customFormat="1">
      <c r="A58" s="4">
        <f>F58</f>
        <v>40102</v>
      </c>
      <c r="B58" s="17">
        <v>4</v>
      </c>
      <c r="C58" s="132" t="s">
        <v>52</v>
      </c>
      <c r="D58" s="17"/>
      <c r="E58" s="132" t="s">
        <v>52</v>
      </c>
      <c r="F58" s="12">
        <v>40102</v>
      </c>
      <c r="G58" s="11" t="s">
        <v>339</v>
      </c>
      <c r="H58" s="34">
        <v>25</v>
      </c>
      <c r="I58" s="42">
        <v>7</v>
      </c>
      <c r="J58" s="34" t="s">
        <v>102</v>
      </c>
      <c r="K58" s="31"/>
      <c r="L58"/>
      <c r="M58"/>
      <c r="N58"/>
      <c r="O58"/>
      <c r="P58"/>
      <c r="Q58"/>
      <c r="R58"/>
      <c r="S58"/>
      <c r="T58"/>
    </row>
    <row r="59" spans="1:20" s="15" customFormat="1">
      <c r="A59" s="4" t="s">
        <v>415</v>
      </c>
      <c r="B59" s="17">
        <v>4</v>
      </c>
      <c r="C59" s="132" t="s">
        <v>52</v>
      </c>
      <c r="D59" s="17"/>
      <c r="E59" s="132" t="s">
        <v>52</v>
      </c>
      <c r="F59" s="12" t="s">
        <v>415</v>
      </c>
      <c r="G59" s="11" t="s">
        <v>422</v>
      </c>
      <c r="H59" s="34">
        <v>25</v>
      </c>
      <c r="I59" s="42">
        <v>7</v>
      </c>
      <c r="J59" s="34" t="s">
        <v>102</v>
      </c>
      <c r="K59" s="31"/>
      <c r="L59"/>
      <c r="M59"/>
      <c r="N59"/>
      <c r="O59"/>
      <c r="P59"/>
      <c r="Q59"/>
      <c r="R59"/>
      <c r="S59"/>
      <c r="T59"/>
    </row>
    <row r="60" spans="1:20" s="15" customFormat="1" ht="30" customHeight="1">
      <c r="A60" s="4" t="s">
        <v>425</v>
      </c>
      <c r="B60" s="17">
        <v>4</v>
      </c>
      <c r="C60" s="132" t="s">
        <v>52</v>
      </c>
      <c r="D60" s="17"/>
      <c r="E60" s="132" t="s">
        <v>52</v>
      </c>
      <c r="F60" s="12" t="s">
        <v>425</v>
      </c>
      <c r="G60" s="11" t="s">
        <v>464</v>
      </c>
      <c r="H60" s="34">
        <v>25</v>
      </c>
      <c r="I60" s="42">
        <v>7</v>
      </c>
      <c r="J60" s="34" t="s">
        <v>102</v>
      </c>
      <c r="K60" s="31"/>
      <c r="L60"/>
      <c r="M60"/>
      <c r="N60"/>
      <c r="O60"/>
      <c r="P60"/>
      <c r="Q60"/>
      <c r="R60"/>
      <c r="S60"/>
      <c r="T60"/>
    </row>
    <row r="61" spans="1:20" s="15" customFormat="1">
      <c r="A61" s="4" t="s">
        <v>426</v>
      </c>
      <c r="B61" s="17">
        <v>4</v>
      </c>
      <c r="C61" s="132" t="s">
        <v>52</v>
      </c>
      <c r="D61" s="17"/>
      <c r="E61" s="132" t="s">
        <v>52</v>
      </c>
      <c r="F61" s="12" t="s">
        <v>426</v>
      </c>
      <c r="G61" s="11" t="s">
        <v>427</v>
      </c>
      <c r="H61" s="34">
        <v>25</v>
      </c>
      <c r="I61" s="42">
        <v>38.4</v>
      </c>
      <c r="J61" s="34" t="s">
        <v>428</v>
      </c>
      <c r="K61" s="31"/>
      <c r="L61"/>
      <c r="M61"/>
      <c r="N61"/>
      <c r="O61"/>
      <c r="P61"/>
      <c r="Q61"/>
      <c r="R61"/>
      <c r="S61"/>
      <c r="T61"/>
    </row>
    <row r="62" spans="1:20" s="15" customFormat="1">
      <c r="A62" s="4">
        <f>F62</f>
        <v>40105</v>
      </c>
      <c r="B62" s="17">
        <v>4</v>
      </c>
      <c r="C62" s="132" t="s">
        <v>52</v>
      </c>
      <c r="D62" s="17"/>
      <c r="E62" s="132" t="s">
        <v>52</v>
      </c>
      <c r="F62" s="12">
        <v>40105</v>
      </c>
      <c r="G62" s="11" t="s">
        <v>31</v>
      </c>
      <c r="H62" s="34" t="s">
        <v>143</v>
      </c>
      <c r="I62" s="42" t="s">
        <v>143</v>
      </c>
      <c r="J62" s="34" t="s">
        <v>143</v>
      </c>
      <c r="K62" s="31"/>
      <c r="L62"/>
      <c r="M62"/>
      <c r="N62"/>
      <c r="O62"/>
      <c r="P62"/>
      <c r="Q62"/>
      <c r="R62"/>
      <c r="S62"/>
      <c r="T62"/>
    </row>
    <row r="63" spans="1:20" s="15" customFormat="1" ht="30" customHeight="1">
      <c r="A63" s="4">
        <f>F63</f>
        <v>50101</v>
      </c>
      <c r="B63" s="17">
        <v>5</v>
      </c>
      <c r="C63" s="132" t="s">
        <v>39</v>
      </c>
      <c r="D63" s="110">
        <v>501</v>
      </c>
      <c r="E63" s="131" t="s">
        <v>40</v>
      </c>
      <c r="F63" s="12">
        <v>50101</v>
      </c>
      <c r="G63" s="11" t="s">
        <v>63</v>
      </c>
      <c r="H63" s="34">
        <v>20</v>
      </c>
      <c r="I63" s="42">
        <f>274.95+32.96</f>
        <v>307.90999999999997</v>
      </c>
      <c r="J63" s="34" t="s">
        <v>30</v>
      </c>
      <c r="K63" s="31" t="s">
        <v>157</v>
      </c>
      <c r="L63"/>
      <c r="M63"/>
      <c r="N63"/>
      <c r="O63"/>
      <c r="P63"/>
      <c r="Q63"/>
      <c r="R63"/>
      <c r="S63"/>
      <c r="T63"/>
    </row>
    <row r="64" spans="1:20" s="15" customFormat="1" ht="30" customHeight="1">
      <c r="A64" s="4">
        <f>F64</f>
        <v>50102</v>
      </c>
      <c r="B64" s="17">
        <v>5</v>
      </c>
      <c r="C64" s="132" t="s">
        <v>39</v>
      </c>
      <c r="D64" s="110">
        <v>501</v>
      </c>
      <c r="E64" s="131" t="s">
        <v>40</v>
      </c>
      <c r="F64" s="12">
        <v>50102</v>
      </c>
      <c r="G64" s="11" t="s">
        <v>64</v>
      </c>
      <c r="H64" s="34">
        <v>20</v>
      </c>
      <c r="I64" s="42">
        <v>473.5</v>
      </c>
      <c r="J64" s="34" t="s">
        <v>30</v>
      </c>
      <c r="K64" s="31"/>
      <c r="L64"/>
      <c r="M64"/>
      <c r="N64"/>
      <c r="O64"/>
      <c r="P64"/>
      <c r="Q64"/>
      <c r="R64"/>
      <c r="S64"/>
      <c r="T64"/>
    </row>
    <row r="65" spans="1:20" s="15" customFormat="1" ht="35.25" customHeight="1">
      <c r="A65" s="4">
        <f>F65</f>
        <v>50201</v>
      </c>
      <c r="B65" s="17">
        <v>5</v>
      </c>
      <c r="C65" s="132" t="s">
        <v>39</v>
      </c>
      <c r="D65" s="17">
        <v>502</v>
      </c>
      <c r="E65" s="132" t="s">
        <v>41</v>
      </c>
      <c r="F65" s="12">
        <v>50201</v>
      </c>
      <c r="G65" s="11" t="s">
        <v>63</v>
      </c>
      <c r="H65" s="34">
        <v>20</v>
      </c>
      <c r="I65" s="42">
        <v>289.34</v>
      </c>
      <c r="J65" s="34" t="s">
        <v>30</v>
      </c>
      <c r="K65" s="31" t="s">
        <v>157</v>
      </c>
      <c r="L65"/>
      <c r="M65"/>
      <c r="N65"/>
      <c r="O65"/>
      <c r="P65"/>
      <c r="Q65"/>
      <c r="R65"/>
      <c r="S65"/>
      <c r="T65"/>
    </row>
    <row r="66" spans="1:20" s="15" customFormat="1" ht="28.8">
      <c r="A66" s="4">
        <f>F66</f>
        <v>50202</v>
      </c>
      <c r="B66" s="17">
        <v>5</v>
      </c>
      <c r="C66" s="132" t="s">
        <v>39</v>
      </c>
      <c r="D66" s="17">
        <v>502</v>
      </c>
      <c r="E66" s="132" t="s">
        <v>41</v>
      </c>
      <c r="F66" s="12">
        <v>50202</v>
      </c>
      <c r="G66" s="11" t="s">
        <v>340</v>
      </c>
      <c r="H66" s="34">
        <v>20</v>
      </c>
      <c r="I66" s="42">
        <v>473.5</v>
      </c>
      <c r="J66" s="34" t="s">
        <v>30</v>
      </c>
      <c r="K66" s="31" t="s">
        <v>157</v>
      </c>
      <c r="L66"/>
      <c r="M66"/>
      <c r="N66"/>
      <c r="O66"/>
      <c r="P66"/>
      <c r="Q66"/>
      <c r="R66"/>
      <c r="S66"/>
      <c r="T66"/>
    </row>
    <row r="67" spans="1:20" s="15" customFormat="1" ht="28.8">
      <c r="A67" s="4">
        <f>F67</f>
        <v>50203</v>
      </c>
      <c r="B67" s="17">
        <v>5</v>
      </c>
      <c r="C67" s="132" t="s">
        <v>39</v>
      </c>
      <c r="D67" s="17">
        <v>502</v>
      </c>
      <c r="E67" s="132" t="s">
        <v>41</v>
      </c>
      <c r="F67" s="12">
        <v>50203</v>
      </c>
      <c r="G67" s="11" t="s">
        <v>387</v>
      </c>
      <c r="H67" s="34">
        <v>20</v>
      </c>
      <c r="I67" s="42">
        <v>307.91</v>
      </c>
      <c r="J67" s="34" t="s">
        <v>29</v>
      </c>
      <c r="K67" s="31" t="s">
        <v>157</v>
      </c>
      <c r="L67"/>
      <c r="M67"/>
      <c r="N67"/>
      <c r="O67"/>
      <c r="P67"/>
      <c r="Q67"/>
      <c r="R67"/>
      <c r="S67"/>
      <c r="T67"/>
    </row>
    <row r="68" spans="1:20" s="15" customFormat="1" ht="28.8">
      <c r="A68" s="4">
        <f>F68</f>
        <v>50301</v>
      </c>
      <c r="B68" s="17">
        <v>5</v>
      </c>
      <c r="C68" s="132" t="s">
        <v>39</v>
      </c>
      <c r="D68" s="17">
        <v>503</v>
      </c>
      <c r="E68" s="132" t="s">
        <v>42</v>
      </c>
      <c r="F68" s="12">
        <v>50301</v>
      </c>
      <c r="G68" s="11" t="s">
        <v>63</v>
      </c>
      <c r="H68" s="34">
        <v>15</v>
      </c>
      <c r="I68" s="42">
        <v>609.85</v>
      </c>
      <c r="J68" s="34" t="s">
        <v>30</v>
      </c>
      <c r="K68" s="31" t="s">
        <v>157</v>
      </c>
      <c r="L68"/>
      <c r="M68"/>
      <c r="N68"/>
      <c r="O68"/>
      <c r="P68"/>
      <c r="Q68"/>
      <c r="R68"/>
      <c r="S68"/>
      <c r="T68"/>
    </row>
    <row r="69" spans="1:20" s="15" customFormat="1" ht="28.8">
      <c r="A69" s="4">
        <f>F69</f>
        <v>50302</v>
      </c>
      <c r="B69" s="17">
        <v>5</v>
      </c>
      <c r="C69" s="132" t="s">
        <v>39</v>
      </c>
      <c r="D69" s="17">
        <v>503</v>
      </c>
      <c r="E69" s="132" t="s">
        <v>42</v>
      </c>
      <c r="F69" s="12">
        <v>50302</v>
      </c>
      <c r="G69" s="11" t="s">
        <v>64</v>
      </c>
      <c r="H69" s="34">
        <v>20</v>
      </c>
      <c r="I69" s="42">
        <v>609.85</v>
      </c>
      <c r="J69" s="34" t="s">
        <v>30</v>
      </c>
      <c r="K69" s="31" t="s">
        <v>157</v>
      </c>
      <c r="L69"/>
      <c r="M69"/>
      <c r="N69"/>
      <c r="O69"/>
      <c r="P69"/>
      <c r="Q69"/>
      <c r="R69"/>
      <c r="S69"/>
      <c r="T69"/>
    </row>
    <row r="70" spans="1:20" s="15" customFormat="1">
      <c r="A70" s="4">
        <f>F70</f>
        <v>50401</v>
      </c>
      <c r="B70" s="17">
        <v>5</v>
      </c>
      <c r="C70" s="132" t="s">
        <v>39</v>
      </c>
      <c r="D70" s="17">
        <v>504</v>
      </c>
      <c r="E70" s="33" t="s">
        <v>50</v>
      </c>
      <c r="F70" s="12">
        <v>50401</v>
      </c>
      <c r="G70" s="11" t="s">
        <v>106</v>
      </c>
      <c r="H70" s="34">
        <v>20</v>
      </c>
      <c r="I70" s="42">
        <v>650</v>
      </c>
      <c r="J70" s="34" t="s">
        <v>30</v>
      </c>
      <c r="K70" s="31"/>
      <c r="L70" s="7" t="s">
        <v>162</v>
      </c>
      <c r="M70"/>
      <c r="N70"/>
      <c r="O70"/>
      <c r="P70"/>
      <c r="Q70"/>
      <c r="R70"/>
      <c r="S70"/>
      <c r="T70"/>
    </row>
    <row r="71" spans="1:20" s="15" customFormat="1">
      <c r="A71" s="4">
        <f>F71</f>
        <v>50501</v>
      </c>
      <c r="B71" s="17">
        <v>5</v>
      </c>
      <c r="C71" s="132" t="s">
        <v>39</v>
      </c>
      <c r="D71" s="17">
        <v>505</v>
      </c>
      <c r="E71" s="33" t="s">
        <v>65</v>
      </c>
      <c r="F71" s="12">
        <v>50501</v>
      </c>
      <c r="G71" s="11" t="s">
        <v>106</v>
      </c>
      <c r="H71" s="34">
        <v>20</v>
      </c>
      <c r="I71" s="42">
        <v>650</v>
      </c>
      <c r="J71" s="34" t="s">
        <v>30</v>
      </c>
      <c r="K71" s="31"/>
      <c r="L71"/>
      <c r="M71"/>
      <c r="N71"/>
      <c r="O71"/>
      <c r="P71"/>
      <c r="Q71"/>
      <c r="R71"/>
      <c r="S71"/>
      <c r="T71"/>
    </row>
    <row r="72" spans="1:20" s="15" customFormat="1">
      <c r="A72" s="4">
        <f>F72</f>
        <v>50601</v>
      </c>
      <c r="B72" s="17">
        <v>5</v>
      </c>
      <c r="C72" s="132" t="s">
        <v>39</v>
      </c>
      <c r="D72" s="17">
        <v>506</v>
      </c>
      <c r="E72" s="33" t="s">
        <v>66</v>
      </c>
      <c r="F72" s="12">
        <v>50601</v>
      </c>
      <c r="G72" s="11" t="s">
        <v>106</v>
      </c>
      <c r="H72" s="34">
        <v>20</v>
      </c>
      <c r="I72" s="42">
        <v>650</v>
      </c>
      <c r="J72" s="34" t="s">
        <v>30</v>
      </c>
      <c r="K72" s="31"/>
      <c r="L72"/>
      <c r="M72"/>
      <c r="N72"/>
      <c r="O72"/>
      <c r="P72"/>
      <c r="Q72"/>
      <c r="R72"/>
      <c r="S72"/>
      <c r="T72"/>
    </row>
    <row r="73" spans="1:20" s="15" customFormat="1">
      <c r="A73" s="4">
        <f>F73</f>
        <v>50701</v>
      </c>
      <c r="B73" s="17">
        <v>5</v>
      </c>
      <c r="C73" s="132" t="s">
        <v>39</v>
      </c>
      <c r="D73" s="12">
        <v>507</v>
      </c>
      <c r="E73" s="34" t="s">
        <v>31</v>
      </c>
      <c r="F73" s="12">
        <v>50701</v>
      </c>
      <c r="G73" s="11" t="s">
        <v>31</v>
      </c>
      <c r="H73" s="34" t="s">
        <v>143</v>
      </c>
      <c r="I73" s="42" t="s">
        <v>143</v>
      </c>
      <c r="J73" s="34" t="s">
        <v>143</v>
      </c>
      <c r="K73" s="31"/>
      <c r="L73"/>
      <c r="M73"/>
      <c r="N73"/>
      <c r="O73"/>
      <c r="P73"/>
      <c r="Q73"/>
      <c r="R73"/>
      <c r="S73"/>
      <c r="T73"/>
    </row>
    <row r="74" spans="1:20" s="15" customFormat="1" ht="27.75" customHeight="1">
      <c r="A74" s="4">
        <f>F74</f>
        <v>60101</v>
      </c>
      <c r="B74" s="17">
        <v>6</v>
      </c>
      <c r="C74" s="132" t="s">
        <v>53</v>
      </c>
      <c r="D74" s="17">
        <v>601</v>
      </c>
      <c r="E74" s="132" t="s">
        <v>341</v>
      </c>
      <c r="F74" s="12">
        <v>60101</v>
      </c>
      <c r="G74" s="11" t="s">
        <v>342</v>
      </c>
      <c r="H74" s="34">
        <v>35</v>
      </c>
      <c r="I74" s="42" t="s">
        <v>160</v>
      </c>
      <c r="J74" s="34" t="s">
        <v>29</v>
      </c>
      <c r="K74" s="31"/>
      <c r="L74"/>
      <c r="M74"/>
      <c r="N74"/>
      <c r="O74"/>
      <c r="P74"/>
      <c r="Q74"/>
      <c r="R74"/>
      <c r="S74"/>
      <c r="T74"/>
    </row>
    <row r="75" spans="1:20" s="15" customFormat="1" ht="28.8">
      <c r="A75" s="4">
        <f>F75</f>
        <v>60102</v>
      </c>
      <c r="B75" s="17">
        <v>6</v>
      </c>
      <c r="C75" s="132" t="s">
        <v>53</v>
      </c>
      <c r="D75" s="17">
        <v>601</v>
      </c>
      <c r="E75" s="132" t="s">
        <v>341</v>
      </c>
      <c r="F75" s="12">
        <v>60102</v>
      </c>
      <c r="G75" s="11" t="s">
        <v>59</v>
      </c>
      <c r="H75" s="34">
        <v>25</v>
      </c>
      <c r="I75" s="42">
        <v>50.28</v>
      </c>
      <c r="J75" s="34" t="s">
        <v>29</v>
      </c>
      <c r="K75" s="31" t="s">
        <v>157</v>
      </c>
      <c r="L75"/>
      <c r="M75"/>
      <c r="N75"/>
      <c r="O75"/>
      <c r="P75"/>
      <c r="Q75"/>
      <c r="R75"/>
      <c r="S75"/>
      <c r="T75"/>
    </row>
    <row r="76" spans="1:20" s="15" customFormat="1">
      <c r="A76" s="4">
        <f>F76</f>
        <v>60103</v>
      </c>
      <c r="B76" s="17">
        <v>6</v>
      </c>
      <c r="C76" s="132" t="s">
        <v>53</v>
      </c>
      <c r="D76" s="17">
        <v>601</v>
      </c>
      <c r="E76" s="132" t="s">
        <v>341</v>
      </c>
      <c r="F76" s="12">
        <v>60103</v>
      </c>
      <c r="G76" s="11" t="s">
        <v>60</v>
      </c>
      <c r="H76" s="34">
        <v>35</v>
      </c>
      <c r="I76" s="42">
        <v>350</v>
      </c>
      <c r="J76" s="34" t="s">
        <v>29</v>
      </c>
      <c r="K76" s="30"/>
      <c r="L76" s="8"/>
      <c r="M76" s="8"/>
      <c r="N76" s="8"/>
      <c r="O76" s="8"/>
      <c r="P76" s="8"/>
      <c r="Q76" s="8"/>
      <c r="R76" s="8"/>
      <c r="S76" s="8"/>
      <c r="T76" s="8"/>
    </row>
    <row r="77" spans="1:20" s="15" customFormat="1">
      <c r="A77" s="4">
        <f>F77</f>
        <v>60104</v>
      </c>
      <c r="B77" s="17">
        <v>6</v>
      </c>
      <c r="C77" s="132" t="s">
        <v>53</v>
      </c>
      <c r="D77" s="17">
        <v>601</v>
      </c>
      <c r="E77" s="132" t="s">
        <v>341</v>
      </c>
      <c r="F77" s="12">
        <v>60104</v>
      </c>
      <c r="G77" s="11" t="s">
        <v>31</v>
      </c>
      <c r="H77" s="34" t="s">
        <v>143</v>
      </c>
      <c r="I77" s="42" t="s">
        <v>143</v>
      </c>
      <c r="J77" s="34" t="s">
        <v>143</v>
      </c>
      <c r="K77" s="30"/>
      <c r="L77" s="8"/>
      <c r="M77" s="8"/>
      <c r="N77" s="8"/>
      <c r="O77" s="8"/>
      <c r="P77" s="8"/>
      <c r="Q77" s="8"/>
      <c r="R77" s="8"/>
      <c r="S77" s="8"/>
      <c r="T77" s="8"/>
    </row>
    <row r="78" spans="1:20" s="15" customFormat="1">
      <c r="A78" s="4">
        <f>F78</f>
        <v>70101</v>
      </c>
      <c r="B78" s="17">
        <v>7</v>
      </c>
      <c r="C78" s="132" t="s">
        <v>103</v>
      </c>
      <c r="D78" s="17">
        <v>701</v>
      </c>
      <c r="E78" s="132" t="s">
        <v>103</v>
      </c>
      <c r="F78" s="12">
        <v>70101</v>
      </c>
      <c r="G78" s="11" t="s">
        <v>138</v>
      </c>
      <c r="H78" s="34">
        <v>20</v>
      </c>
      <c r="I78" s="42">
        <f>15.5+(23.82/2)</f>
        <v>27.41</v>
      </c>
      <c r="J78" s="34" t="s">
        <v>29</v>
      </c>
      <c r="K78" s="31" t="s">
        <v>158</v>
      </c>
      <c r="L78" s="8" t="s">
        <v>159</v>
      </c>
      <c r="M78" s="8"/>
      <c r="N78" s="8"/>
      <c r="O78" s="8"/>
      <c r="P78" s="8"/>
      <c r="Q78" s="8"/>
      <c r="R78" s="8"/>
      <c r="S78" s="8"/>
      <c r="T78" s="8"/>
    </row>
    <row r="79" spans="1:20" s="15" customFormat="1">
      <c r="A79" s="4">
        <f>F79</f>
        <v>70102</v>
      </c>
      <c r="B79" s="17">
        <v>7</v>
      </c>
      <c r="C79" s="132" t="s">
        <v>103</v>
      </c>
      <c r="D79" s="17">
        <v>701</v>
      </c>
      <c r="E79" s="132" t="s">
        <v>103</v>
      </c>
      <c r="F79" s="12">
        <v>70102</v>
      </c>
      <c r="G79" s="11" t="s">
        <v>141</v>
      </c>
      <c r="H79" s="34">
        <v>20</v>
      </c>
      <c r="I79" s="42">
        <f>31+(23.82/2)</f>
        <v>42.91</v>
      </c>
      <c r="J79" s="34" t="s">
        <v>29</v>
      </c>
      <c r="K79" s="31" t="s">
        <v>158</v>
      </c>
      <c r="L79" s="8" t="s">
        <v>159</v>
      </c>
      <c r="M79" s="8"/>
      <c r="N79" s="8"/>
      <c r="O79" s="8"/>
      <c r="P79" s="8"/>
      <c r="Q79" s="8"/>
      <c r="R79" s="8"/>
      <c r="S79" s="8"/>
      <c r="T79" s="8"/>
    </row>
    <row r="80" spans="1:20" s="15" customFormat="1">
      <c r="A80" s="4">
        <f>F80</f>
        <v>70103</v>
      </c>
      <c r="B80" s="17">
        <v>7</v>
      </c>
      <c r="C80" s="132" t="s">
        <v>103</v>
      </c>
      <c r="D80" s="17">
        <v>701</v>
      </c>
      <c r="E80" s="132" t="s">
        <v>103</v>
      </c>
      <c r="F80" s="12">
        <v>70103</v>
      </c>
      <c r="G80" s="11" t="s">
        <v>104</v>
      </c>
      <c r="H80" s="34">
        <v>20</v>
      </c>
      <c r="I80" s="42">
        <f>15.5+(23.82/2)</f>
        <v>27.41</v>
      </c>
      <c r="J80" s="34" t="s">
        <v>29</v>
      </c>
      <c r="K80" s="31" t="s">
        <v>158</v>
      </c>
      <c r="L80" s="8" t="s">
        <v>159</v>
      </c>
      <c r="M80" s="8"/>
      <c r="N80" s="8"/>
      <c r="O80" s="8"/>
      <c r="P80" s="8"/>
      <c r="Q80" s="8"/>
      <c r="R80" s="8"/>
      <c r="S80" s="8"/>
      <c r="T80" s="8"/>
    </row>
    <row r="81" spans="1:20" s="15" customFormat="1">
      <c r="A81" s="4">
        <f>F81</f>
        <v>70104</v>
      </c>
      <c r="B81" s="17">
        <v>7</v>
      </c>
      <c r="C81" s="132" t="s">
        <v>103</v>
      </c>
      <c r="D81" s="17">
        <v>701</v>
      </c>
      <c r="E81" s="132" t="s">
        <v>103</v>
      </c>
      <c r="F81" s="12">
        <v>70104</v>
      </c>
      <c r="G81" s="11" t="s">
        <v>389</v>
      </c>
      <c r="H81" s="34">
        <v>10</v>
      </c>
      <c r="I81" s="42">
        <v>1</v>
      </c>
      <c r="J81" s="34" t="s">
        <v>30</v>
      </c>
      <c r="K81" s="30"/>
      <c r="L81" s="8"/>
      <c r="M81" s="8"/>
      <c r="N81" s="8"/>
      <c r="O81" s="8"/>
      <c r="P81" s="8"/>
      <c r="Q81" s="8"/>
      <c r="R81" s="8"/>
      <c r="S81" s="8"/>
      <c r="T81" s="8"/>
    </row>
    <row r="82" spans="1:20" s="15" customFormat="1">
      <c r="A82" s="4">
        <f>F82</f>
        <v>70105</v>
      </c>
      <c r="B82" s="17">
        <v>7</v>
      </c>
      <c r="C82" s="132" t="s">
        <v>103</v>
      </c>
      <c r="D82" s="17">
        <v>701</v>
      </c>
      <c r="E82" s="132" t="s">
        <v>103</v>
      </c>
      <c r="F82" s="12">
        <v>70105</v>
      </c>
      <c r="G82" s="11" t="s">
        <v>105</v>
      </c>
      <c r="H82" s="34">
        <v>15</v>
      </c>
      <c r="I82" s="42">
        <v>1</v>
      </c>
      <c r="J82" s="34" t="s">
        <v>30</v>
      </c>
      <c r="K82" s="30"/>
      <c r="L82" s="8"/>
      <c r="M82" s="8"/>
      <c r="N82" s="8"/>
      <c r="O82" s="8"/>
      <c r="P82" s="8"/>
      <c r="Q82" s="8"/>
      <c r="R82" s="8"/>
      <c r="S82" s="8"/>
      <c r="T82" s="8"/>
    </row>
    <row r="83" spans="1:20" s="15" customFormat="1">
      <c r="A83" s="4">
        <f>F83</f>
        <v>70106</v>
      </c>
      <c r="B83" s="17">
        <v>7</v>
      </c>
      <c r="C83" s="132" t="s">
        <v>103</v>
      </c>
      <c r="D83" s="17">
        <v>701</v>
      </c>
      <c r="E83" s="132" t="s">
        <v>103</v>
      </c>
      <c r="F83" s="12">
        <v>70106</v>
      </c>
      <c r="G83" s="11" t="s">
        <v>137</v>
      </c>
      <c r="H83" s="34" t="s">
        <v>143</v>
      </c>
      <c r="I83" s="42" t="s">
        <v>160</v>
      </c>
      <c r="J83" s="34" t="s">
        <v>29</v>
      </c>
      <c r="K83" s="30"/>
      <c r="L83" s="8"/>
      <c r="M83" s="8"/>
      <c r="N83" s="8"/>
      <c r="O83" s="8"/>
      <c r="P83" s="8"/>
      <c r="Q83" s="8"/>
      <c r="R83" s="8"/>
      <c r="S83" s="8"/>
      <c r="T83" s="8"/>
    </row>
    <row r="84" spans="1:20" s="15" customFormat="1">
      <c r="A84" s="4">
        <f>F84</f>
        <v>70107</v>
      </c>
      <c r="B84" s="17">
        <v>7</v>
      </c>
      <c r="C84" s="132" t="s">
        <v>103</v>
      </c>
      <c r="D84" s="17">
        <v>701</v>
      </c>
      <c r="E84" s="132" t="s">
        <v>103</v>
      </c>
      <c r="F84" s="12">
        <v>70107</v>
      </c>
      <c r="G84" s="11" t="s">
        <v>388</v>
      </c>
      <c r="H84" s="34" t="s">
        <v>143</v>
      </c>
      <c r="I84" s="42" t="s">
        <v>160</v>
      </c>
      <c r="J84" s="34" t="s">
        <v>29</v>
      </c>
      <c r="K84" s="30"/>
      <c r="L84" s="8"/>
      <c r="M84" s="8"/>
      <c r="N84" s="8"/>
      <c r="O84" s="8"/>
      <c r="P84" s="8"/>
      <c r="Q84" s="8"/>
      <c r="R84" s="8"/>
      <c r="S84" s="8"/>
      <c r="T84" s="8"/>
    </row>
    <row r="85" spans="1:21" s="8" customFormat="1">
      <c r="A85" s="4">
        <f>F85</f>
        <v>70108</v>
      </c>
      <c r="B85" s="17">
        <v>7</v>
      </c>
      <c r="C85" s="132" t="s">
        <v>103</v>
      </c>
      <c r="D85" s="17">
        <v>701</v>
      </c>
      <c r="E85" s="132" t="s">
        <v>103</v>
      </c>
      <c r="F85" s="12">
        <v>70108</v>
      </c>
      <c r="G85" s="11" t="s">
        <v>166</v>
      </c>
      <c r="H85" s="34">
        <v>25</v>
      </c>
      <c r="I85" s="42" t="s">
        <v>167</v>
      </c>
      <c r="J85" s="34" t="s">
        <v>30</v>
      </c>
      <c r="K85" s="30"/>
      <c r="U85" s="15"/>
    </row>
    <row r="86" spans="1:21" s="8" customFormat="1">
      <c r="A86" s="4" t="str">
        <f>F86</f>
        <v>70109DS</v>
      </c>
      <c r="B86" s="17">
        <v>7</v>
      </c>
      <c r="C86" s="132" t="s">
        <v>103</v>
      </c>
      <c r="D86" s="17">
        <v>701</v>
      </c>
      <c r="E86" s="132" t="s">
        <v>103</v>
      </c>
      <c r="F86" s="12" t="s">
        <v>418</v>
      </c>
      <c r="G86" s="11" t="s">
        <v>419</v>
      </c>
      <c r="H86" s="34">
        <v>15</v>
      </c>
      <c r="I86" s="42"/>
      <c r="J86" s="34" t="s">
        <v>30</v>
      </c>
      <c r="K86" s="30"/>
      <c r="U86" s="15"/>
    </row>
    <row r="87" spans="1:11">
      <c r="A87" s="4" t="str">
        <f>F87</f>
        <v>70110DS</v>
      </c>
      <c r="B87" s="17">
        <v>7</v>
      </c>
      <c r="C87" s="132" t="s">
        <v>103</v>
      </c>
      <c r="D87" s="17">
        <v>701</v>
      </c>
      <c r="E87" s="132" t="s">
        <v>103</v>
      </c>
      <c r="F87" s="12" t="s">
        <v>423</v>
      </c>
      <c r="G87" s="31" t="s">
        <v>424</v>
      </c>
      <c r="H87" s="33">
        <v>15</v>
      </c>
      <c r="I87" s="9" t="s">
        <v>143</v>
      </c>
      <c r="J87" s="33" t="s">
        <v>30</v>
      </c>
      <c r="K87" s="30"/>
    </row>
    <row r="88" spans="1:11">
      <c r="A88" s="4" t="str">
        <f>F88</f>
        <v>70111DS</v>
      </c>
      <c r="B88" s="17">
        <v>7</v>
      </c>
      <c r="C88" s="132" t="s">
        <v>103</v>
      </c>
      <c r="D88" s="17">
        <v>701</v>
      </c>
      <c r="E88" s="132" t="s">
        <v>103</v>
      </c>
      <c r="F88" s="12" t="s">
        <v>431</v>
      </c>
      <c r="G88" s="31" t="s">
        <v>432</v>
      </c>
      <c r="H88" s="33">
        <v>15</v>
      </c>
      <c r="I88" s="9" t="s">
        <v>143</v>
      </c>
      <c r="J88" s="33" t="s">
        <v>30</v>
      </c>
      <c r="K88" s="30"/>
    </row>
    <row r="89" spans="1:11">
      <c r="A89" s="4" t="str">
        <f>F89</f>
        <v>70112DS</v>
      </c>
      <c r="B89" s="17">
        <v>7</v>
      </c>
      <c r="C89" s="132" t="s">
        <v>103</v>
      </c>
      <c r="D89" s="17">
        <v>701</v>
      </c>
      <c r="E89" s="132" t="s">
        <v>103</v>
      </c>
      <c r="F89" s="12" t="s">
        <v>439</v>
      </c>
      <c r="G89" s="31" t="s">
        <v>74</v>
      </c>
      <c r="H89" s="33">
        <v>20</v>
      </c>
      <c r="I89" s="9" t="s">
        <v>143</v>
      </c>
      <c r="J89" s="33" t="s">
        <v>30</v>
      </c>
      <c r="K89" s="30"/>
    </row>
    <row r="90" spans="1:11">
      <c r="A90" s="4" t="str">
        <f>F90</f>
        <v>70113DS</v>
      </c>
      <c r="B90" s="17">
        <v>7</v>
      </c>
      <c r="C90" s="132" t="s">
        <v>103</v>
      </c>
      <c r="D90" s="17">
        <v>701</v>
      </c>
      <c r="E90" s="132" t="s">
        <v>103</v>
      </c>
      <c r="F90" s="12" t="s">
        <v>440</v>
      </c>
      <c r="G90" s="31" t="s">
        <v>441</v>
      </c>
      <c r="H90" s="33">
        <v>20</v>
      </c>
      <c r="I90" s="9" t="s">
        <v>143</v>
      </c>
      <c r="J90" s="33" t="s">
        <v>30</v>
      </c>
      <c r="K90" s="30"/>
    </row>
    <row r="91" spans="1:11">
      <c r="A91" s="4" t="str">
        <f>F91</f>
        <v>70114DS</v>
      </c>
      <c r="B91" s="17">
        <v>7</v>
      </c>
      <c r="C91" s="132" t="s">
        <v>103</v>
      </c>
      <c r="D91" s="17">
        <v>701</v>
      </c>
      <c r="E91" s="132" t="s">
        <v>103</v>
      </c>
      <c r="F91" s="12" t="s">
        <v>443</v>
      </c>
      <c r="G91" s="31" t="s">
        <v>442</v>
      </c>
      <c r="H91" s="33">
        <v>20</v>
      </c>
      <c r="I91" s="9"/>
      <c r="J91" s="33" t="s">
        <v>30</v>
      </c>
      <c r="K91" s="30"/>
    </row>
    <row r="92" spans="1:11">
      <c r="A92" s="4" t="str">
        <f>F92</f>
        <v>70115DS</v>
      </c>
      <c r="B92" s="17">
        <v>7</v>
      </c>
      <c r="C92" s="132" t="s">
        <v>103</v>
      </c>
      <c r="D92" s="17">
        <v>701</v>
      </c>
      <c r="E92" s="132" t="s">
        <v>103</v>
      </c>
      <c r="F92" s="12" t="s">
        <v>444</v>
      </c>
      <c r="G92" s="31" t="s">
        <v>433</v>
      </c>
      <c r="H92" s="33">
        <v>20</v>
      </c>
      <c r="I92" s="9"/>
      <c r="J92" s="33" t="s">
        <v>30</v>
      </c>
      <c r="K92" s="30"/>
    </row>
    <row r="93" spans="1:11">
      <c r="A93" s="4" t="s">
        <v>445</v>
      </c>
      <c r="B93" s="17">
        <v>7</v>
      </c>
      <c r="C93" s="132" t="s">
        <v>103</v>
      </c>
      <c r="D93" s="17">
        <v>701</v>
      </c>
      <c r="E93" s="132" t="s">
        <v>103</v>
      </c>
      <c r="F93" s="12" t="s">
        <v>445</v>
      </c>
      <c r="G93" s="31" t="s">
        <v>446</v>
      </c>
      <c r="H93" s="33">
        <v>35</v>
      </c>
      <c r="I93" s="9"/>
      <c r="J93" s="33" t="s">
        <v>30</v>
      </c>
      <c r="K93" s="30"/>
    </row>
    <row r="94" spans="1:11">
      <c r="A94" s="4">
        <v>70117</v>
      </c>
      <c r="B94" s="17">
        <v>7</v>
      </c>
      <c r="C94" s="132" t="s">
        <v>103</v>
      </c>
      <c r="D94" s="17">
        <v>701</v>
      </c>
      <c r="E94" s="132" t="s">
        <v>103</v>
      </c>
      <c r="F94" s="12">
        <v>70117</v>
      </c>
      <c r="G94" s="31" t="s">
        <v>31</v>
      </c>
      <c r="H94" s="33" t="s">
        <v>143</v>
      </c>
      <c r="I94" s="9" t="s">
        <v>143</v>
      </c>
      <c r="J94" s="33" t="s">
        <v>143</v>
      </c>
      <c r="K94" s="30"/>
    </row>
  </sheetData>
  <mergeCells count="2">
    <mergeCell ref="L3:L11"/>
    <mergeCell ref="D57:D62"/>
  </mergeCells>
  <hyperlinks>
    <hyperlink ref="L70" r:id="rId1" display="http://www.washroomcubicles.co.uk/healthcare-ips-panel-system/"/>
  </hyperlinks>
  <pageMargins left="0.7" right="0.7" top="0.75" bottom="0.75" header="0.3" footer="0.3"/>
  <pageSetup paperSize="8" scale="81" fitToHeight="0"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U97"/>
  <sheetViews>
    <sheetView topLeftCell="A1" view="normal" workbookViewId="0">
      <pane xSplit="7" ySplit="21" topLeftCell="H64" activePane="bottomRight" state="frozen"/>
      <selection pane="bottomRight" activeCell="H88" sqref="H88"/>
    </sheetView>
  </sheetViews>
  <sheetFormatPr defaultColWidth="9.109375" defaultRowHeight="14.4" baseColWidth="0"/>
  <cols>
    <col min="1" max="1" width="9.140625" customWidth="1"/>
    <col min="2" max="2" width="19.5703125" customWidth="1"/>
    <col min="3" max="3" width="16.41796875" customWidth="1"/>
    <col min="4" max="4" width="12.5703125" customWidth="1"/>
    <col min="5" max="5" width="17.5703125" customWidth="1"/>
    <col min="6" max="6" width="12.41796875" customWidth="1"/>
    <col min="7" max="7" width="38.84765625" style="2" customWidth="1"/>
    <col min="8" max="8" width="21.41796875" style="8" customWidth="1"/>
    <col min="9" max="9" width="18.5703125" style="32" customWidth="1"/>
    <col min="10" max="10" width="20.41796875" style="8" customWidth="1"/>
    <col min="11" max="11" width="33.5703125" style="29" customWidth="1"/>
    <col min="12" max="12" width="23.5703125" style="8" customWidth="1"/>
    <col min="13" max="13" width="12.5703125" style="8" customWidth="1"/>
    <col min="14" max="14" width="17.84765625" style="8" customWidth="1"/>
    <col min="15" max="15" width="12.41796875" style="8" customWidth="1"/>
    <col min="16" max="16" width="26" style="8" customWidth="1"/>
    <col min="17" max="18" width="21.41796875" style="8" customWidth="1"/>
    <col min="19" max="19" width="19.5703125" style="8" customWidth="1"/>
    <col min="20" max="20" width="20.41796875" style="8" customWidth="1"/>
    <col min="21" max="21" width="9.140625" style="15" customWidth="1"/>
    <col min="22" max="16384" width="9.140625" customWidth="1"/>
  </cols>
  <sheetData>
    <row r="1" spans="1:21" s="8" customFormat="1" ht="31.8" thickBot="1">
      <c r="A1" s="119" t="s">
        <v>402</v>
      </c>
      <c r="B1" s="20" t="s">
        <v>19</v>
      </c>
      <c r="C1" s="21" t="s">
        <v>20</v>
      </c>
      <c r="D1" s="22" t="s">
        <v>21</v>
      </c>
      <c r="E1" s="21" t="s">
        <v>22</v>
      </c>
      <c r="F1" s="21" t="s">
        <v>23</v>
      </c>
      <c r="G1" s="21" t="s">
        <v>24</v>
      </c>
      <c r="H1" s="21" t="s">
        <v>25</v>
      </c>
      <c r="I1" s="1" t="s">
        <v>27</v>
      </c>
      <c r="J1" s="23" t="s">
        <v>28</v>
      </c>
      <c r="K1" s="40" t="s">
        <v>147</v>
      </c>
      <c r="U1" s="15"/>
    </row>
    <row r="2" spans="1:21" s="8" customFormat="1">
      <c r="A2" s="115">
        <v>10101</v>
      </c>
      <c r="B2" s="390">
        <v>1</v>
      </c>
      <c r="C2" s="114" t="s">
        <v>75</v>
      </c>
      <c r="D2" s="115">
        <v>101</v>
      </c>
      <c r="E2" s="116" t="s">
        <v>69</v>
      </c>
      <c r="F2" s="115">
        <v>10101</v>
      </c>
      <c r="G2" s="114" t="s">
        <v>88</v>
      </c>
      <c r="H2" s="116">
        <v>20</v>
      </c>
      <c r="I2" s="116"/>
      <c r="J2" s="37" t="s">
        <v>18</v>
      </c>
      <c r="K2" s="31"/>
      <c r="U2" s="15"/>
    </row>
    <row r="3" spans="1:21" s="8" customFormat="1">
      <c r="A3" s="17">
        <v>10102</v>
      </c>
      <c r="B3" s="393"/>
      <c r="C3" s="30"/>
      <c r="D3" s="17"/>
      <c r="E3" s="33"/>
      <c r="F3" s="17">
        <v>10102</v>
      </c>
      <c r="G3" s="30" t="s">
        <v>48</v>
      </c>
      <c r="H3" s="33">
        <v>30</v>
      </c>
      <c r="I3" s="33"/>
      <c r="J3" s="35" t="s">
        <v>18</v>
      </c>
      <c r="K3" s="31"/>
      <c r="U3" s="15"/>
    </row>
    <row r="4" spans="1:21" s="8" customFormat="1">
      <c r="A4" s="17">
        <v>10103</v>
      </c>
      <c r="B4" s="393"/>
      <c r="C4" s="30"/>
      <c r="D4" s="17"/>
      <c r="E4" s="33"/>
      <c r="F4" s="17">
        <v>10103</v>
      </c>
      <c r="G4" s="44" t="s">
        <v>89</v>
      </c>
      <c r="H4" s="33">
        <v>30</v>
      </c>
      <c r="I4" s="33"/>
      <c r="J4" s="13" t="s">
        <v>18</v>
      </c>
      <c r="K4" s="31"/>
      <c r="U4" s="15"/>
    </row>
    <row r="5" spans="1:21" s="8" customFormat="1">
      <c r="A5" s="12">
        <v>10104</v>
      </c>
      <c r="B5" s="393"/>
      <c r="C5" s="30"/>
      <c r="D5" s="17"/>
      <c r="E5" s="33"/>
      <c r="F5" s="12">
        <v>10104</v>
      </c>
      <c r="G5" s="44" t="s">
        <v>90</v>
      </c>
      <c r="H5" s="33">
        <v>30</v>
      </c>
      <c r="I5" s="33"/>
      <c r="J5" s="13" t="s">
        <v>18</v>
      </c>
      <c r="K5" s="31"/>
      <c r="U5" s="15"/>
    </row>
    <row r="6" spans="1:21" s="8" customFormat="1">
      <c r="A6" s="12">
        <v>10201</v>
      </c>
      <c r="B6" s="393"/>
      <c r="C6" s="30"/>
      <c r="D6" s="17">
        <v>102</v>
      </c>
      <c r="E6" s="33" t="s">
        <v>70</v>
      </c>
      <c r="F6" s="12">
        <v>10201</v>
      </c>
      <c r="G6" s="44" t="s">
        <v>91</v>
      </c>
      <c r="H6" s="33">
        <v>20</v>
      </c>
      <c r="I6" s="33"/>
      <c r="J6" s="13" t="s">
        <v>30</v>
      </c>
      <c r="K6" s="31"/>
      <c r="U6" s="15"/>
    </row>
    <row r="7" spans="1:21" s="8" customFormat="1" ht="15" thickBot="1">
      <c r="A7" s="14">
        <v>10202</v>
      </c>
      <c r="B7" s="391"/>
      <c r="C7" s="392"/>
      <c r="D7" s="121"/>
      <c r="E7" s="120"/>
      <c r="F7" s="14">
        <v>10202</v>
      </c>
      <c r="G7" s="45" t="s">
        <v>92</v>
      </c>
      <c r="H7" s="120">
        <v>20</v>
      </c>
      <c r="I7" s="120"/>
      <c r="J7" s="36" t="s">
        <v>18</v>
      </c>
      <c r="K7" s="31"/>
      <c r="U7" s="15"/>
    </row>
    <row r="8" spans="1:21" s="8" customFormat="1">
      <c r="A8" s="18">
        <v>20101</v>
      </c>
      <c r="B8" s="390">
        <v>2</v>
      </c>
      <c r="C8" s="114" t="s">
        <v>77</v>
      </c>
      <c r="D8" s="115">
        <v>201</v>
      </c>
      <c r="E8" s="122" t="s">
        <v>71</v>
      </c>
      <c r="F8" s="18">
        <v>20101</v>
      </c>
      <c r="G8" s="43" t="s">
        <v>88</v>
      </c>
      <c r="H8" s="116">
        <v>20</v>
      </c>
      <c r="I8" s="116"/>
      <c r="J8" s="37" t="s">
        <v>18</v>
      </c>
      <c r="K8" s="31"/>
      <c r="U8" s="15"/>
    </row>
    <row r="9" spans="1:21" s="8" customFormat="1" ht="15" thickBot="1">
      <c r="A9" s="14">
        <v>20201</v>
      </c>
      <c r="B9" s="391"/>
      <c r="C9" s="392"/>
      <c r="D9" s="121">
        <v>202</v>
      </c>
      <c r="E9" s="123" t="s">
        <v>72</v>
      </c>
      <c r="F9" s="14">
        <v>20201</v>
      </c>
      <c r="G9" s="45" t="s">
        <v>88</v>
      </c>
      <c r="H9" s="120">
        <v>20</v>
      </c>
      <c r="I9" s="120"/>
      <c r="J9" s="36" t="s">
        <v>18</v>
      </c>
      <c r="K9" s="31"/>
      <c r="U9" s="15"/>
    </row>
    <row r="10" spans="1:21" s="8" customFormat="1">
      <c r="A10" s="18">
        <v>30101</v>
      </c>
      <c r="B10" s="390">
        <v>3</v>
      </c>
      <c r="C10" s="116" t="s">
        <v>76</v>
      </c>
      <c r="D10" s="115">
        <v>301</v>
      </c>
      <c r="E10" s="122" t="s">
        <v>73</v>
      </c>
      <c r="F10" s="18">
        <v>30101</v>
      </c>
      <c r="G10" s="43" t="s">
        <v>48</v>
      </c>
      <c r="H10" s="116">
        <v>30</v>
      </c>
      <c r="I10" s="116"/>
      <c r="J10" s="37" t="s">
        <v>30</v>
      </c>
      <c r="K10" s="31"/>
      <c r="U10" s="15"/>
    </row>
    <row r="11" spans="1:21" s="8" customFormat="1">
      <c r="A11" s="12">
        <v>30102</v>
      </c>
      <c r="B11" s="393"/>
      <c r="C11" s="33"/>
      <c r="D11" s="17"/>
      <c r="E11" s="34"/>
      <c r="F11" s="12">
        <v>30102</v>
      </c>
      <c r="G11" s="44" t="s">
        <v>58</v>
      </c>
      <c r="H11" s="33">
        <v>25</v>
      </c>
      <c r="I11" s="33"/>
      <c r="J11" s="35" t="s">
        <v>30</v>
      </c>
      <c r="K11" s="31"/>
      <c r="U11" s="15"/>
    </row>
    <row r="12" spans="1:21" s="8" customFormat="1">
      <c r="A12" s="12">
        <v>30103</v>
      </c>
      <c r="B12" s="393"/>
      <c r="C12" s="33"/>
      <c r="D12" s="17"/>
      <c r="E12" s="34"/>
      <c r="F12" s="12">
        <v>30103</v>
      </c>
      <c r="G12" s="44" t="s">
        <v>344</v>
      </c>
      <c r="H12" s="33">
        <v>20</v>
      </c>
      <c r="I12" s="33"/>
      <c r="J12" s="35" t="s">
        <v>30</v>
      </c>
      <c r="K12" s="31"/>
      <c r="U12" s="15"/>
    </row>
    <row r="13" spans="1:21" s="8" customFormat="1">
      <c r="A13" s="12">
        <v>30201</v>
      </c>
      <c r="B13" s="393"/>
      <c r="C13" s="33"/>
      <c r="D13" s="17">
        <v>302</v>
      </c>
      <c r="E13" s="34" t="s">
        <v>74</v>
      </c>
      <c r="F13" s="12">
        <v>30201</v>
      </c>
      <c r="G13" s="44" t="s">
        <v>82</v>
      </c>
      <c r="H13" s="33">
        <v>20</v>
      </c>
      <c r="I13" s="33"/>
      <c r="J13" s="35" t="s">
        <v>30</v>
      </c>
      <c r="K13" s="31"/>
      <c r="U13" s="15"/>
    </row>
    <row r="14" spans="1:21" s="8" customFormat="1">
      <c r="A14" s="12">
        <v>30202</v>
      </c>
      <c r="B14" s="393"/>
      <c r="C14" s="33"/>
      <c r="D14" s="17"/>
      <c r="E14" s="34"/>
      <c r="F14" s="12">
        <v>30202</v>
      </c>
      <c r="G14" s="44" t="s">
        <v>93</v>
      </c>
      <c r="H14" s="33">
        <v>35</v>
      </c>
      <c r="I14" s="33"/>
      <c r="J14" s="35" t="s">
        <v>30</v>
      </c>
      <c r="K14" s="31"/>
      <c r="U14" s="15"/>
    </row>
    <row r="15" spans="1:21" s="8" customFormat="1" ht="15" thickBot="1">
      <c r="A15" s="14">
        <v>30203</v>
      </c>
      <c r="B15" s="391"/>
      <c r="C15" s="120"/>
      <c r="D15" s="121"/>
      <c r="E15" s="123"/>
      <c r="F15" s="14">
        <v>30203</v>
      </c>
      <c r="G15" s="45" t="s">
        <v>94</v>
      </c>
      <c r="H15" s="120">
        <v>25</v>
      </c>
      <c r="I15" s="120"/>
      <c r="J15" s="36" t="s">
        <v>30</v>
      </c>
      <c r="K15" s="31"/>
      <c r="U15" s="15"/>
    </row>
    <row r="16" spans="1:21" s="8" customFormat="1">
      <c r="A16" s="18">
        <v>40101</v>
      </c>
      <c r="B16" s="373">
        <v>4</v>
      </c>
      <c r="C16" s="375" t="s">
        <v>80</v>
      </c>
      <c r="D16" s="386">
        <v>401</v>
      </c>
      <c r="E16" s="387" t="s">
        <v>85</v>
      </c>
      <c r="F16" s="18">
        <v>40101</v>
      </c>
      <c r="G16" s="114" t="s">
        <v>345</v>
      </c>
      <c r="H16" s="116">
        <v>75</v>
      </c>
      <c r="I16" s="116"/>
      <c r="J16" s="37" t="s">
        <v>18</v>
      </c>
      <c r="K16" s="31"/>
      <c r="U16" s="15"/>
    </row>
    <row r="17" spans="1:21" s="8" customFormat="1">
      <c r="A17" s="12">
        <v>40102</v>
      </c>
      <c r="B17" s="374"/>
      <c r="C17" s="376"/>
      <c r="D17" s="383"/>
      <c r="E17" s="388"/>
      <c r="F17" s="12">
        <v>40102</v>
      </c>
      <c r="G17" s="30" t="s">
        <v>87</v>
      </c>
      <c r="H17" s="33">
        <v>40</v>
      </c>
      <c r="I17" s="33"/>
      <c r="J17" s="35" t="s">
        <v>18</v>
      </c>
      <c r="K17" s="31"/>
      <c r="U17" s="15"/>
    </row>
    <row r="18" spans="1:21" s="8" customFormat="1">
      <c r="A18" s="12">
        <v>40103</v>
      </c>
      <c r="B18" s="374"/>
      <c r="C18" s="376"/>
      <c r="D18" s="383"/>
      <c r="E18" s="388"/>
      <c r="F18" s="12">
        <v>40103</v>
      </c>
      <c r="G18" s="30" t="s">
        <v>346</v>
      </c>
      <c r="H18" s="33">
        <v>65</v>
      </c>
      <c r="I18" s="33"/>
      <c r="J18" s="35" t="s">
        <v>18</v>
      </c>
      <c r="K18" s="31"/>
      <c r="U18" s="15"/>
    </row>
    <row r="19" spans="1:21" s="8" customFormat="1">
      <c r="A19" s="12">
        <v>40104</v>
      </c>
      <c r="B19" s="374"/>
      <c r="C19" s="376"/>
      <c r="D19" s="382"/>
      <c r="E19" s="124"/>
      <c r="F19" s="12">
        <v>40104</v>
      </c>
      <c r="G19" s="30" t="s">
        <v>31</v>
      </c>
      <c r="H19" s="33"/>
      <c r="I19" s="33"/>
      <c r="J19" s="35" t="s">
        <v>18</v>
      </c>
      <c r="K19" s="31"/>
      <c r="U19" s="15"/>
    </row>
    <row r="20" spans="1:21" s="8" customFormat="1">
      <c r="A20" s="12">
        <v>40201</v>
      </c>
      <c r="B20" s="374"/>
      <c r="C20" s="376"/>
      <c r="D20" s="110">
        <v>402</v>
      </c>
      <c r="E20" s="117" t="s">
        <v>86</v>
      </c>
      <c r="F20" s="12">
        <v>40201</v>
      </c>
      <c r="G20" s="30" t="s">
        <v>84</v>
      </c>
      <c r="H20" s="33">
        <v>25</v>
      </c>
      <c r="I20" s="33"/>
      <c r="J20" s="35" t="s">
        <v>18</v>
      </c>
      <c r="K20" s="31"/>
      <c r="U20" s="15"/>
    </row>
    <row r="21" spans="1:21" s="8" customFormat="1">
      <c r="A21" s="12">
        <v>40202</v>
      </c>
      <c r="B21" s="374"/>
      <c r="C21" s="376"/>
      <c r="D21" s="383"/>
      <c r="E21" s="388"/>
      <c r="F21" s="12">
        <v>40202</v>
      </c>
      <c r="G21" s="30" t="s">
        <v>395</v>
      </c>
      <c r="H21" s="33">
        <v>20</v>
      </c>
      <c r="I21" s="33"/>
      <c r="J21" s="35" t="s">
        <v>18</v>
      </c>
      <c r="K21" s="31"/>
      <c r="U21" s="15"/>
    </row>
    <row r="22" spans="1:21" s="8" customFormat="1">
      <c r="A22" s="12">
        <v>40203</v>
      </c>
      <c r="B22" s="374"/>
      <c r="C22" s="376"/>
      <c r="D22" s="382"/>
      <c r="E22" s="124"/>
      <c r="F22" s="12">
        <v>40203</v>
      </c>
      <c r="G22" s="30" t="s">
        <v>31</v>
      </c>
      <c r="H22" s="33"/>
      <c r="I22" s="33"/>
      <c r="J22" s="35"/>
      <c r="K22" s="31"/>
      <c r="U22" s="15"/>
    </row>
    <row r="23" spans="1:21" s="8" customFormat="1">
      <c r="A23" s="33">
        <v>40301</v>
      </c>
      <c r="B23" s="374"/>
      <c r="C23" s="376"/>
      <c r="D23" s="17">
        <v>403</v>
      </c>
      <c r="E23" s="33" t="s">
        <v>119</v>
      </c>
      <c r="F23" s="33">
        <v>40301</v>
      </c>
      <c r="G23" s="44" t="s">
        <v>120</v>
      </c>
      <c r="H23" s="34">
        <v>20</v>
      </c>
      <c r="I23" s="33"/>
      <c r="J23" s="35" t="s">
        <v>102</v>
      </c>
      <c r="K23" s="31"/>
      <c r="U23" s="15"/>
    </row>
    <row r="24" spans="1:21" s="8" customFormat="1">
      <c r="A24" s="33">
        <v>40302</v>
      </c>
      <c r="B24" s="374"/>
      <c r="C24" s="376"/>
      <c r="D24" s="17"/>
      <c r="E24" s="33"/>
      <c r="F24" s="33">
        <v>40302</v>
      </c>
      <c r="G24" s="44" t="s">
        <v>121</v>
      </c>
      <c r="H24" s="34">
        <v>50</v>
      </c>
      <c r="I24" s="33"/>
      <c r="J24" s="35" t="s">
        <v>102</v>
      </c>
      <c r="K24" s="31"/>
      <c r="U24" s="15"/>
    </row>
    <row r="25" spans="1:21" s="8" customFormat="1">
      <c r="A25" s="33">
        <v>40303</v>
      </c>
      <c r="B25" s="374"/>
      <c r="C25" s="376"/>
      <c r="D25" s="17"/>
      <c r="E25" s="33"/>
      <c r="F25" s="33">
        <v>40303</v>
      </c>
      <c r="G25" s="44" t="s">
        <v>122</v>
      </c>
      <c r="H25" s="34">
        <v>25</v>
      </c>
      <c r="I25" s="33"/>
      <c r="J25" s="35" t="s">
        <v>102</v>
      </c>
      <c r="K25" s="31"/>
      <c r="U25" s="15"/>
    </row>
    <row r="26" spans="1:21" s="8" customFormat="1">
      <c r="A26" s="33">
        <v>40304</v>
      </c>
      <c r="B26" s="374"/>
      <c r="C26" s="376"/>
      <c r="D26" s="17"/>
      <c r="E26" s="33"/>
      <c r="F26" s="33">
        <v>40304</v>
      </c>
      <c r="G26" s="44" t="s">
        <v>123</v>
      </c>
      <c r="H26" s="34">
        <v>30</v>
      </c>
      <c r="I26" s="33"/>
      <c r="J26" s="35" t="s">
        <v>102</v>
      </c>
      <c r="K26" s="31"/>
      <c r="U26" s="15"/>
    </row>
    <row r="27" spans="1:21" s="8" customFormat="1">
      <c r="A27" s="33">
        <v>40305</v>
      </c>
      <c r="B27" s="374"/>
      <c r="C27" s="376"/>
      <c r="D27" s="17"/>
      <c r="E27" s="33"/>
      <c r="F27" s="33">
        <v>40305</v>
      </c>
      <c r="G27" s="44" t="s">
        <v>393</v>
      </c>
      <c r="H27" s="34">
        <v>5</v>
      </c>
      <c r="I27" s="33"/>
      <c r="J27" s="35" t="s">
        <v>102</v>
      </c>
      <c r="K27" s="31"/>
      <c r="U27" s="15"/>
    </row>
    <row r="28" spans="1:21" s="8" customFormat="1">
      <c r="A28" s="33">
        <v>40401</v>
      </c>
      <c r="B28" s="374"/>
      <c r="C28" s="376"/>
      <c r="D28" s="17">
        <v>404</v>
      </c>
      <c r="E28" s="33" t="s">
        <v>124</v>
      </c>
      <c r="F28" s="33">
        <v>40401</v>
      </c>
      <c r="G28" s="44" t="s">
        <v>125</v>
      </c>
      <c r="H28" s="34">
        <v>30</v>
      </c>
      <c r="I28" s="33"/>
      <c r="J28" s="35" t="s">
        <v>29</v>
      </c>
      <c r="K28" s="31"/>
      <c r="U28" s="15"/>
    </row>
    <row r="29" spans="1:21" s="8" customFormat="1">
      <c r="A29" s="33">
        <v>40402</v>
      </c>
      <c r="B29" s="374"/>
      <c r="C29" s="376"/>
      <c r="D29" s="17"/>
      <c r="E29" s="33"/>
      <c r="F29" s="33">
        <v>40402</v>
      </c>
      <c r="G29" s="44" t="s">
        <v>126</v>
      </c>
      <c r="H29" s="34">
        <v>25</v>
      </c>
      <c r="I29" s="33"/>
      <c r="J29" s="35" t="s">
        <v>29</v>
      </c>
      <c r="K29" s="31"/>
      <c r="U29" s="15"/>
    </row>
    <row r="30" spans="1:21" s="8" customFormat="1">
      <c r="A30" s="33">
        <v>40403</v>
      </c>
      <c r="B30" s="374"/>
      <c r="C30" s="376"/>
      <c r="D30" s="17"/>
      <c r="E30" s="33"/>
      <c r="F30" s="33">
        <v>40403</v>
      </c>
      <c r="G30" s="44" t="s">
        <v>127</v>
      </c>
      <c r="H30" s="34">
        <v>25</v>
      </c>
      <c r="I30" s="33"/>
      <c r="J30" s="35" t="s">
        <v>29</v>
      </c>
      <c r="K30" s="31"/>
      <c r="U30" s="15"/>
    </row>
    <row r="31" spans="1:21" s="8" customFormat="1">
      <c r="A31" s="12">
        <v>40501</v>
      </c>
      <c r="B31" s="374"/>
      <c r="C31" s="376"/>
      <c r="D31" s="17">
        <v>405</v>
      </c>
      <c r="E31" s="34" t="s">
        <v>130</v>
      </c>
      <c r="F31" s="12">
        <v>40501</v>
      </c>
      <c r="G31" s="30" t="s">
        <v>54</v>
      </c>
      <c r="H31" s="33">
        <v>85</v>
      </c>
      <c r="I31" s="33"/>
      <c r="J31" s="35" t="s">
        <v>18</v>
      </c>
      <c r="K31" s="31"/>
      <c r="U31" s="15"/>
    </row>
    <row r="32" spans="1:21" s="8" customFormat="1">
      <c r="A32" s="12">
        <v>40502</v>
      </c>
      <c r="B32" s="374"/>
      <c r="C32" s="376"/>
      <c r="D32" s="17"/>
      <c r="E32" s="34"/>
      <c r="F32" s="12">
        <v>40502</v>
      </c>
      <c r="G32" s="30" t="s">
        <v>55</v>
      </c>
      <c r="H32" s="33">
        <v>85</v>
      </c>
      <c r="I32" s="33"/>
      <c r="J32" s="35" t="s">
        <v>18</v>
      </c>
      <c r="K32" s="31"/>
      <c r="U32" s="15"/>
    </row>
    <row r="33" spans="1:21" s="8" customFormat="1">
      <c r="A33" s="12">
        <v>40503</v>
      </c>
      <c r="B33" s="374"/>
      <c r="C33" s="376"/>
      <c r="D33" s="17"/>
      <c r="E33" s="34"/>
      <c r="F33" s="12">
        <v>40503</v>
      </c>
      <c r="G33" s="30" t="s">
        <v>117</v>
      </c>
      <c r="H33" s="33">
        <v>85</v>
      </c>
      <c r="I33" s="33"/>
      <c r="J33" s="35" t="s">
        <v>18</v>
      </c>
      <c r="K33" s="31"/>
      <c r="U33" s="15"/>
    </row>
    <row r="34" spans="1:21" s="8" customFormat="1">
      <c r="A34" s="12">
        <v>40504</v>
      </c>
      <c r="B34" s="374"/>
      <c r="C34" s="376"/>
      <c r="D34" s="17"/>
      <c r="E34" s="34"/>
      <c r="F34" s="12">
        <v>40504</v>
      </c>
      <c r="G34" s="30" t="s">
        <v>48</v>
      </c>
      <c r="H34" s="33">
        <v>80</v>
      </c>
      <c r="I34" s="33"/>
      <c r="J34" s="35" t="s">
        <v>18</v>
      </c>
      <c r="K34" s="31"/>
      <c r="U34" s="15"/>
    </row>
    <row r="35" spans="1:21" s="8" customFormat="1">
      <c r="A35" s="12">
        <v>40505</v>
      </c>
      <c r="B35" s="374"/>
      <c r="C35" s="376"/>
      <c r="D35" s="17"/>
      <c r="E35" s="34"/>
      <c r="F35" s="12">
        <v>40505</v>
      </c>
      <c r="G35" s="44" t="s">
        <v>394</v>
      </c>
      <c r="H35" s="33">
        <v>30</v>
      </c>
      <c r="I35" s="33"/>
      <c r="J35" s="35" t="s">
        <v>18</v>
      </c>
      <c r="K35" s="31"/>
      <c r="U35" s="15"/>
    </row>
    <row r="36" spans="1:21" s="8" customFormat="1">
      <c r="A36" s="12">
        <v>40506</v>
      </c>
      <c r="B36" s="374"/>
      <c r="C36" s="376"/>
      <c r="D36" s="17"/>
      <c r="E36" s="34"/>
      <c r="F36" s="12">
        <v>40506</v>
      </c>
      <c r="G36" s="44" t="s">
        <v>31</v>
      </c>
      <c r="H36" s="34"/>
      <c r="I36" s="33"/>
      <c r="J36" s="35"/>
      <c r="K36" s="31"/>
      <c r="U36" s="15"/>
    </row>
    <row r="37" spans="1:21" s="8" customFormat="1">
      <c r="A37" s="12">
        <v>40601</v>
      </c>
      <c r="B37" s="374"/>
      <c r="C37" s="376"/>
      <c r="D37" s="17">
        <v>406</v>
      </c>
      <c r="E37" s="111" t="s">
        <v>35</v>
      </c>
      <c r="F37" s="12">
        <v>40601</v>
      </c>
      <c r="G37" s="44" t="s">
        <v>131</v>
      </c>
      <c r="H37" s="34">
        <v>25</v>
      </c>
      <c r="I37" s="33"/>
      <c r="J37" s="35" t="s">
        <v>18</v>
      </c>
      <c r="K37" s="31"/>
      <c r="U37" s="15"/>
    </row>
    <row r="38" spans="1:21" s="8" customFormat="1">
      <c r="A38" s="12">
        <v>40602</v>
      </c>
      <c r="B38" s="374"/>
      <c r="C38" s="376"/>
      <c r="D38" s="17"/>
      <c r="E38" s="381"/>
      <c r="F38" s="12">
        <v>40602</v>
      </c>
      <c r="G38" s="44" t="s">
        <v>135</v>
      </c>
      <c r="H38" s="34">
        <v>50</v>
      </c>
      <c r="I38" s="33"/>
      <c r="J38" s="35" t="s">
        <v>18</v>
      </c>
      <c r="K38" s="31"/>
      <c r="U38" s="15"/>
    </row>
    <row r="39" spans="1:21" s="8" customFormat="1">
      <c r="A39" s="12">
        <v>40603</v>
      </c>
      <c r="B39" s="374"/>
      <c r="C39" s="376"/>
      <c r="D39" s="17"/>
      <c r="E39" s="381"/>
      <c r="F39" s="12">
        <v>40603</v>
      </c>
      <c r="G39" s="44" t="s">
        <v>82</v>
      </c>
      <c r="H39" s="34">
        <v>25</v>
      </c>
      <c r="I39" s="33"/>
      <c r="J39" s="35" t="s">
        <v>18</v>
      </c>
      <c r="K39" s="31"/>
      <c r="U39" s="15"/>
    </row>
    <row r="40" spans="1:21" s="8" customFormat="1">
      <c r="A40" s="12">
        <v>40604</v>
      </c>
      <c r="B40" s="374"/>
      <c r="C40" s="376"/>
      <c r="D40" s="17"/>
      <c r="E40" s="381"/>
      <c r="F40" s="12">
        <v>40604</v>
      </c>
      <c r="G40" s="44" t="s">
        <v>132</v>
      </c>
      <c r="H40" s="34">
        <v>25</v>
      </c>
      <c r="I40" s="33"/>
      <c r="J40" s="35" t="s">
        <v>18</v>
      </c>
      <c r="K40" s="31"/>
      <c r="U40" s="15"/>
    </row>
    <row r="41" spans="1:21" s="8" customFormat="1">
      <c r="A41" s="12">
        <v>40605</v>
      </c>
      <c r="B41" s="374"/>
      <c r="C41" s="376"/>
      <c r="D41" s="17"/>
      <c r="E41" s="381"/>
      <c r="F41" s="12">
        <v>40605</v>
      </c>
      <c r="G41" s="44" t="s">
        <v>133</v>
      </c>
      <c r="H41" s="34">
        <v>40</v>
      </c>
      <c r="I41" s="33"/>
      <c r="J41" s="35" t="s">
        <v>18</v>
      </c>
      <c r="K41" s="31"/>
      <c r="U41" s="15"/>
    </row>
    <row r="42" spans="1:21" s="8" customFormat="1">
      <c r="A42" s="12">
        <v>40606</v>
      </c>
      <c r="B42" s="374"/>
      <c r="C42" s="376"/>
      <c r="D42" s="17"/>
      <c r="E42" s="381"/>
      <c r="F42" s="12">
        <v>40606</v>
      </c>
      <c r="G42" s="44" t="s">
        <v>134</v>
      </c>
      <c r="H42" s="34">
        <v>60</v>
      </c>
      <c r="I42" s="33"/>
      <c r="J42" s="35" t="s">
        <v>18</v>
      </c>
      <c r="K42" s="31"/>
      <c r="U42" s="15"/>
    </row>
    <row r="43" spans="1:21" s="8" customFormat="1">
      <c r="A43" s="12">
        <v>40607</v>
      </c>
      <c r="B43" s="374"/>
      <c r="C43" s="376"/>
      <c r="D43" s="17"/>
      <c r="E43" s="381"/>
      <c r="F43" s="12">
        <v>40607</v>
      </c>
      <c r="G43" s="44" t="s">
        <v>55</v>
      </c>
      <c r="H43" s="34">
        <v>40</v>
      </c>
      <c r="I43" s="33"/>
      <c r="J43" s="35" t="s">
        <v>18</v>
      </c>
      <c r="K43" s="31"/>
      <c r="U43" s="15"/>
    </row>
    <row r="44" spans="1:21" s="8" customFormat="1">
      <c r="A44" s="12">
        <v>40608</v>
      </c>
      <c r="B44" s="374"/>
      <c r="C44" s="376"/>
      <c r="D44" s="17"/>
      <c r="E44" s="381"/>
      <c r="F44" s="12">
        <v>40608</v>
      </c>
      <c r="G44" s="44" t="s">
        <v>54</v>
      </c>
      <c r="H44" s="34">
        <v>30</v>
      </c>
      <c r="I44" s="33"/>
      <c r="J44" s="35" t="s">
        <v>18</v>
      </c>
      <c r="K44" s="31"/>
      <c r="U44" s="15"/>
    </row>
    <row r="45" spans="1:21" s="8" customFormat="1">
      <c r="A45" s="12">
        <v>40609</v>
      </c>
      <c r="B45" s="374"/>
      <c r="C45" s="376"/>
      <c r="D45" s="17"/>
      <c r="E45" s="112"/>
      <c r="F45" s="12">
        <v>40609</v>
      </c>
      <c r="G45" s="30" t="s">
        <v>83</v>
      </c>
      <c r="H45" s="33">
        <v>40</v>
      </c>
      <c r="I45" s="33"/>
      <c r="J45" s="35" t="s">
        <v>18</v>
      </c>
      <c r="K45" s="31"/>
      <c r="U45" s="15"/>
    </row>
    <row r="46" spans="1:21" s="8" customFormat="1">
      <c r="A46" s="12">
        <v>40701</v>
      </c>
      <c r="B46" s="374"/>
      <c r="C46" s="376"/>
      <c r="D46" s="110">
        <v>407</v>
      </c>
      <c r="E46" s="111" t="s">
        <v>336</v>
      </c>
      <c r="F46" s="12">
        <v>40701</v>
      </c>
      <c r="G46" s="30" t="s">
        <v>359</v>
      </c>
      <c r="H46" s="33">
        <v>5</v>
      </c>
      <c r="I46" s="33"/>
      <c r="J46" s="35"/>
      <c r="K46" s="31"/>
      <c r="U46" s="15"/>
    </row>
    <row r="47" spans="1:21" s="8" customFormat="1">
      <c r="A47" s="12">
        <v>40702</v>
      </c>
      <c r="B47" s="374"/>
      <c r="C47" s="376"/>
      <c r="D47" s="383"/>
      <c r="E47" s="381"/>
      <c r="F47" s="12">
        <v>40702</v>
      </c>
      <c r="G47" s="30" t="s">
        <v>360</v>
      </c>
      <c r="H47" s="33">
        <v>5</v>
      </c>
      <c r="I47" s="33"/>
      <c r="J47" s="35"/>
      <c r="K47" s="31"/>
      <c r="U47" s="15"/>
    </row>
    <row r="48" spans="1:21" s="8" customFormat="1">
      <c r="A48" s="12">
        <v>40703</v>
      </c>
      <c r="B48" s="374"/>
      <c r="C48" s="376"/>
      <c r="D48" s="383"/>
      <c r="E48" s="381"/>
      <c r="F48" s="12">
        <v>40703</v>
      </c>
      <c r="G48" s="30" t="s">
        <v>361</v>
      </c>
      <c r="H48" s="33">
        <v>5</v>
      </c>
      <c r="I48" s="33"/>
      <c r="J48" s="35"/>
      <c r="K48" s="31"/>
      <c r="U48" s="15"/>
    </row>
    <row r="49" spans="1:21" s="8" customFormat="1">
      <c r="A49" s="12">
        <v>40704</v>
      </c>
      <c r="B49" s="374"/>
      <c r="C49" s="376"/>
      <c r="D49" s="383"/>
      <c r="E49" s="381"/>
      <c r="F49" s="12">
        <v>40704</v>
      </c>
      <c r="G49" s="30" t="s">
        <v>362</v>
      </c>
      <c r="H49" s="33">
        <v>5</v>
      </c>
      <c r="I49" s="33"/>
      <c r="J49" s="35"/>
      <c r="K49" s="31"/>
      <c r="U49" s="15"/>
    </row>
    <row r="50" spans="1:21" s="8" customFormat="1">
      <c r="A50" s="12">
        <v>40705</v>
      </c>
      <c r="B50" s="374"/>
      <c r="C50" s="376"/>
      <c r="D50" s="383"/>
      <c r="E50" s="381"/>
      <c r="F50" s="12">
        <v>40705</v>
      </c>
      <c r="G50" s="30" t="s">
        <v>363</v>
      </c>
      <c r="H50" s="33">
        <v>5</v>
      </c>
      <c r="I50" s="33"/>
      <c r="J50" s="35"/>
      <c r="K50" s="31"/>
      <c r="U50" s="15"/>
    </row>
    <row r="51" spans="1:21" s="8" customFormat="1">
      <c r="A51" s="12">
        <v>40706</v>
      </c>
      <c r="B51" s="374"/>
      <c r="C51" s="376"/>
      <c r="D51" s="383"/>
      <c r="E51" s="381"/>
      <c r="F51" s="12">
        <v>40706</v>
      </c>
      <c r="G51" s="30" t="s">
        <v>364</v>
      </c>
      <c r="H51" s="33">
        <v>5</v>
      </c>
      <c r="I51" s="33"/>
      <c r="J51" s="35"/>
      <c r="K51" s="31"/>
      <c r="U51" s="15"/>
    </row>
    <row r="52" spans="1:21" s="8" customFormat="1">
      <c r="A52" s="12">
        <v>40707</v>
      </c>
      <c r="B52" s="374"/>
      <c r="C52" s="376"/>
      <c r="D52" s="383"/>
      <c r="E52" s="381"/>
      <c r="F52" s="12">
        <v>40707</v>
      </c>
      <c r="G52" s="30" t="s">
        <v>366</v>
      </c>
      <c r="H52" s="33">
        <v>5</v>
      </c>
      <c r="I52" s="33"/>
      <c r="J52" s="35"/>
      <c r="K52" s="31"/>
      <c r="U52" s="15"/>
    </row>
    <row r="53" spans="1:21" s="8" customFormat="1">
      <c r="A53" s="12">
        <v>40708</v>
      </c>
      <c r="B53" s="374"/>
      <c r="C53" s="376"/>
      <c r="D53" s="383"/>
      <c r="E53" s="381"/>
      <c r="F53" s="12">
        <v>40708</v>
      </c>
      <c r="G53" s="30" t="s">
        <v>365</v>
      </c>
      <c r="H53" s="33">
        <v>5</v>
      </c>
      <c r="I53" s="33"/>
      <c r="J53" s="35"/>
      <c r="K53" s="31"/>
      <c r="U53" s="15"/>
    </row>
    <row r="54" spans="1:21" s="8" customFormat="1">
      <c r="A54" s="12">
        <v>40709</v>
      </c>
      <c r="B54" s="374"/>
      <c r="C54" s="376"/>
      <c r="D54" s="382"/>
      <c r="E54" s="112"/>
      <c r="F54" s="12">
        <v>40709</v>
      </c>
      <c r="G54" s="30" t="s">
        <v>31</v>
      </c>
      <c r="H54" s="33">
        <v>5</v>
      </c>
      <c r="I54" s="33"/>
      <c r="J54" s="35"/>
      <c r="K54" s="31"/>
      <c r="U54" s="15"/>
    </row>
    <row r="55" spans="1:21" s="8" customFormat="1">
      <c r="A55" s="12">
        <v>40801</v>
      </c>
      <c r="B55" s="374"/>
      <c r="C55" s="376"/>
      <c r="D55" s="110">
        <v>408</v>
      </c>
      <c r="E55" s="111" t="s">
        <v>347</v>
      </c>
      <c r="F55" s="12">
        <v>40801</v>
      </c>
      <c r="G55" s="44" t="s">
        <v>82</v>
      </c>
      <c r="H55" s="34">
        <v>15</v>
      </c>
      <c r="I55" s="33"/>
      <c r="J55" s="35" t="s">
        <v>18</v>
      </c>
      <c r="K55" s="31"/>
      <c r="U55" s="15"/>
    </row>
    <row r="56" spans="1:21" s="8" customFormat="1">
      <c r="A56" s="12">
        <v>40802</v>
      </c>
      <c r="B56" s="374"/>
      <c r="C56" s="376"/>
      <c r="D56" s="383"/>
      <c r="E56" s="381"/>
      <c r="F56" s="12">
        <v>40802</v>
      </c>
      <c r="G56" s="44" t="s">
        <v>128</v>
      </c>
      <c r="H56" s="34">
        <v>25</v>
      </c>
      <c r="I56" s="33"/>
      <c r="J56" s="35" t="s">
        <v>18</v>
      </c>
      <c r="K56" s="31"/>
      <c r="U56" s="15"/>
    </row>
    <row r="57" spans="1:21" s="8" customFormat="1">
      <c r="A57" s="12">
        <v>40803</v>
      </c>
      <c r="B57" s="374"/>
      <c r="C57" s="376"/>
      <c r="D57" s="382"/>
      <c r="E57" s="112"/>
      <c r="F57" s="12">
        <v>40803</v>
      </c>
      <c r="G57" s="44" t="s">
        <v>348</v>
      </c>
      <c r="H57" s="34">
        <v>30</v>
      </c>
      <c r="I57" s="33"/>
      <c r="J57" s="35"/>
      <c r="K57" s="31"/>
      <c r="U57" s="15"/>
    </row>
    <row r="58" spans="1:21" s="8" customFormat="1">
      <c r="A58" s="12">
        <v>40901</v>
      </c>
      <c r="B58" s="374"/>
      <c r="C58" s="376"/>
      <c r="D58" s="110">
        <v>409</v>
      </c>
      <c r="E58" s="117" t="s">
        <v>81</v>
      </c>
      <c r="F58" s="12">
        <v>40901</v>
      </c>
      <c r="G58" s="30" t="s">
        <v>95</v>
      </c>
      <c r="H58" s="33">
        <v>80</v>
      </c>
      <c r="I58" s="33"/>
      <c r="J58" s="35" t="s">
        <v>18</v>
      </c>
      <c r="K58" s="31"/>
      <c r="U58" s="15"/>
    </row>
    <row r="59" spans="1:21" s="8" customFormat="1">
      <c r="A59" s="12">
        <v>40902</v>
      </c>
      <c r="B59" s="374"/>
      <c r="C59" s="376"/>
      <c r="D59" s="383"/>
      <c r="E59" s="388"/>
      <c r="F59" s="12">
        <v>40902</v>
      </c>
      <c r="G59" s="30" t="s">
        <v>96</v>
      </c>
      <c r="H59" s="33">
        <v>80</v>
      </c>
      <c r="I59" s="33"/>
      <c r="J59" s="35" t="s">
        <v>18</v>
      </c>
      <c r="K59" s="31"/>
      <c r="U59" s="15"/>
    </row>
    <row r="60" spans="1:21" s="8" customFormat="1">
      <c r="A60" s="12">
        <v>40903</v>
      </c>
      <c r="B60" s="374"/>
      <c r="C60" s="376"/>
      <c r="D60" s="383"/>
      <c r="E60" s="388"/>
      <c r="F60" s="12">
        <v>40903</v>
      </c>
      <c r="G60" s="44" t="s">
        <v>117</v>
      </c>
      <c r="H60" s="34">
        <v>85</v>
      </c>
      <c r="I60" s="33"/>
      <c r="J60" s="35" t="s">
        <v>18</v>
      </c>
      <c r="K60" s="31"/>
      <c r="U60" s="15"/>
    </row>
    <row r="61" spans="1:21" s="8" customFormat="1">
      <c r="A61" s="12">
        <v>40904</v>
      </c>
      <c r="B61" s="374"/>
      <c r="C61" s="376"/>
      <c r="D61" s="382"/>
      <c r="E61" s="124"/>
      <c r="F61" s="12">
        <v>40904</v>
      </c>
      <c r="G61" s="44" t="s">
        <v>349</v>
      </c>
      <c r="H61" s="34">
        <v>70</v>
      </c>
      <c r="I61" s="33"/>
      <c r="J61" s="35"/>
      <c r="K61" s="31"/>
      <c r="U61" s="15"/>
    </row>
    <row r="62" spans="1:21" s="8" customFormat="1">
      <c r="A62" s="12">
        <v>41001</v>
      </c>
      <c r="B62" s="374"/>
      <c r="C62" s="376"/>
      <c r="D62" s="110">
        <v>410</v>
      </c>
      <c r="E62" s="126" t="s">
        <v>372</v>
      </c>
      <c r="F62" s="12">
        <v>41001</v>
      </c>
      <c r="G62" s="30" t="s">
        <v>57</v>
      </c>
      <c r="H62" s="33">
        <v>45</v>
      </c>
      <c r="I62" s="33"/>
      <c r="J62" s="35" t="s">
        <v>29</v>
      </c>
      <c r="K62" s="31"/>
      <c r="U62" s="15"/>
    </row>
    <row r="63" spans="1:21" s="8" customFormat="1">
      <c r="A63" s="12">
        <v>41002</v>
      </c>
      <c r="B63" s="374"/>
      <c r="C63" s="376"/>
      <c r="D63" s="383"/>
      <c r="E63" s="389"/>
      <c r="F63" s="12">
        <v>41002</v>
      </c>
      <c r="G63" s="30" t="s">
        <v>94</v>
      </c>
      <c r="H63" s="33">
        <v>45</v>
      </c>
      <c r="I63" s="33"/>
      <c r="J63" s="35" t="s">
        <v>29</v>
      </c>
      <c r="K63" s="31"/>
      <c r="U63" s="15"/>
    </row>
    <row r="64" spans="1:21" s="8" customFormat="1">
      <c r="A64" s="12">
        <v>41003</v>
      </c>
      <c r="B64" s="374"/>
      <c r="C64" s="376"/>
      <c r="D64" s="383"/>
      <c r="E64" s="389"/>
      <c r="F64" s="12">
        <v>41003</v>
      </c>
      <c r="G64" s="30" t="s">
        <v>59</v>
      </c>
      <c r="H64" s="33">
        <v>35</v>
      </c>
      <c r="I64" s="33"/>
      <c r="J64" s="35" t="s">
        <v>29</v>
      </c>
      <c r="K64" s="31"/>
      <c r="U64" s="15"/>
    </row>
    <row r="65" spans="1:21" s="8" customFormat="1">
      <c r="A65" s="12">
        <v>41004</v>
      </c>
      <c r="B65" s="374"/>
      <c r="C65" s="376"/>
      <c r="D65" s="383"/>
      <c r="E65" s="389"/>
      <c r="F65" s="12">
        <v>41004</v>
      </c>
      <c r="G65" s="30" t="s">
        <v>60</v>
      </c>
      <c r="H65" s="33">
        <v>35</v>
      </c>
      <c r="I65" s="33"/>
      <c r="J65" s="35" t="s">
        <v>29</v>
      </c>
      <c r="K65" s="31"/>
      <c r="U65" s="15"/>
    </row>
    <row r="66" spans="1:21" s="8" customFormat="1">
      <c r="A66" s="12">
        <v>41005</v>
      </c>
      <c r="B66" s="374"/>
      <c r="C66" s="376"/>
      <c r="D66" s="383"/>
      <c r="E66" s="389"/>
      <c r="F66" s="12">
        <v>41005</v>
      </c>
      <c r="G66" s="30" t="s">
        <v>373</v>
      </c>
      <c r="H66" s="33">
        <v>45</v>
      </c>
      <c r="I66" s="33"/>
      <c r="J66" s="35"/>
      <c r="K66" s="31"/>
      <c r="U66" s="15"/>
    </row>
    <row r="67" spans="1:21" s="8" customFormat="1">
      <c r="A67" s="12">
        <v>41006</v>
      </c>
      <c r="B67" s="374"/>
      <c r="C67" s="376"/>
      <c r="D67" s="382"/>
      <c r="E67" s="127"/>
      <c r="F67" s="12">
        <v>41006</v>
      </c>
      <c r="G67" s="30" t="s">
        <v>374</v>
      </c>
      <c r="H67" s="33">
        <v>45</v>
      </c>
      <c r="I67" s="33"/>
      <c r="J67" s="35"/>
      <c r="K67" s="31"/>
      <c r="U67" s="15"/>
    </row>
    <row r="68" spans="1:21" s="8" customFormat="1">
      <c r="A68" s="12">
        <v>41101</v>
      </c>
      <c r="B68" s="374"/>
      <c r="C68" s="376"/>
      <c r="D68" s="110">
        <v>411</v>
      </c>
      <c r="E68" s="117" t="s">
        <v>38</v>
      </c>
      <c r="F68" s="12">
        <v>41101</v>
      </c>
      <c r="G68" s="44" t="s">
        <v>57</v>
      </c>
      <c r="H68" s="33">
        <v>30</v>
      </c>
      <c r="I68" s="33"/>
      <c r="J68" s="35" t="s">
        <v>29</v>
      </c>
      <c r="K68" s="31"/>
      <c r="U68" s="15"/>
    </row>
    <row r="69" spans="1:21" s="8" customFormat="1">
      <c r="A69" s="12">
        <v>41102</v>
      </c>
      <c r="B69" s="374"/>
      <c r="C69" s="376"/>
      <c r="D69" s="383"/>
      <c r="E69" s="388"/>
      <c r="F69" s="12">
        <v>41102</v>
      </c>
      <c r="G69" s="44" t="s">
        <v>60</v>
      </c>
      <c r="H69" s="33">
        <v>30</v>
      </c>
      <c r="I69" s="33"/>
      <c r="J69" s="35" t="s">
        <v>29</v>
      </c>
      <c r="K69" s="31"/>
      <c r="U69" s="15"/>
    </row>
    <row r="70" spans="1:21" s="8" customFormat="1">
      <c r="A70" s="12">
        <v>41103</v>
      </c>
      <c r="B70" s="374"/>
      <c r="C70" s="376"/>
      <c r="D70" s="383"/>
      <c r="E70" s="388"/>
      <c r="F70" s="12">
        <v>41103</v>
      </c>
      <c r="G70" s="44" t="s">
        <v>97</v>
      </c>
      <c r="H70" s="33">
        <v>30</v>
      </c>
      <c r="I70" s="33"/>
      <c r="J70" s="35" t="s">
        <v>29</v>
      </c>
      <c r="K70" s="31"/>
      <c r="U70" s="15"/>
    </row>
    <row r="71" spans="1:21" s="8" customFormat="1">
      <c r="A71" s="12">
        <v>41104</v>
      </c>
      <c r="B71" s="374"/>
      <c r="C71" s="376"/>
      <c r="D71" s="383"/>
      <c r="E71" s="388"/>
      <c r="F71" s="12">
        <v>41104</v>
      </c>
      <c r="G71" s="44" t="s">
        <v>98</v>
      </c>
      <c r="H71" s="33">
        <v>30</v>
      </c>
      <c r="I71" s="33"/>
      <c r="J71" s="35" t="s">
        <v>29</v>
      </c>
      <c r="K71" s="31"/>
      <c r="U71" s="15"/>
    </row>
    <row r="72" spans="1:21" s="8" customFormat="1">
      <c r="A72" s="12">
        <v>41105</v>
      </c>
      <c r="B72" s="374"/>
      <c r="C72" s="376"/>
      <c r="D72" s="383"/>
      <c r="E72" s="388"/>
      <c r="F72" s="12">
        <v>41105</v>
      </c>
      <c r="G72" s="44" t="s">
        <v>99</v>
      </c>
      <c r="H72" s="33">
        <v>25</v>
      </c>
      <c r="I72" s="33"/>
      <c r="J72" s="35" t="s">
        <v>29</v>
      </c>
      <c r="K72" s="31"/>
      <c r="U72" s="15"/>
    </row>
    <row r="73" spans="1:21" s="8" customFormat="1">
      <c r="A73" s="12">
        <v>41201</v>
      </c>
      <c r="B73" s="374"/>
      <c r="C73" s="376"/>
      <c r="D73" s="110">
        <v>412</v>
      </c>
      <c r="E73" s="111" t="s">
        <v>100</v>
      </c>
      <c r="F73" s="12">
        <v>41201</v>
      </c>
      <c r="G73" s="44" t="s">
        <v>101</v>
      </c>
      <c r="H73" s="33">
        <v>80</v>
      </c>
      <c r="I73" s="33"/>
      <c r="J73" s="35" t="s">
        <v>18</v>
      </c>
      <c r="K73" s="31"/>
      <c r="U73" s="15"/>
    </row>
    <row r="74" spans="1:21" s="8" customFormat="1">
      <c r="A74" s="12">
        <v>41202</v>
      </c>
      <c r="B74" s="374"/>
      <c r="C74" s="376"/>
      <c r="D74" s="383"/>
      <c r="E74" s="381"/>
      <c r="F74" s="12">
        <v>41202</v>
      </c>
      <c r="G74" s="44" t="s">
        <v>117</v>
      </c>
      <c r="H74" s="33">
        <v>85</v>
      </c>
      <c r="I74" s="33"/>
      <c r="J74" s="35" t="s">
        <v>18</v>
      </c>
      <c r="K74" s="31"/>
      <c r="U74" s="15"/>
    </row>
    <row r="75" spans="1:21" s="8" customFormat="1">
      <c r="A75" s="12">
        <v>41203</v>
      </c>
      <c r="B75" s="374"/>
      <c r="C75" s="376"/>
      <c r="D75" s="383"/>
      <c r="E75" s="381"/>
      <c r="F75" s="12">
        <v>41203</v>
      </c>
      <c r="G75" s="44" t="s">
        <v>350</v>
      </c>
      <c r="H75" s="33">
        <v>85</v>
      </c>
      <c r="I75" s="33"/>
      <c r="J75" s="35"/>
      <c r="K75" s="31"/>
      <c r="U75" s="15"/>
    </row>
    <row r="76" spans="1:21" s="8" customFormat="1">
      <c r="A76" s="12">
        <v>41301</v>
      </c>
      <c r="B76" s="374"/>
      <c r="C76" s="376"/>
      <c r="D76" s="110">
        <v>413</v>
      </c>
      <c r="E76" s="111" t="s">
        <v>351</v>
      </c>
      <c r="F76" s="12">
        <v>41301</v>
      </c>
      <c r="G76" s="44" t="s">
        <v>82</v>
      </c>
      <c r="H76" s="33">
        <v>70</v>
      </c>
      <c r="I76" s="33"/>
      <c r="J76" s="35"/>
      <c r="K76" s="31"/>
      <c r="U76" s="15"/>
    </row>
    <row r="77" spans="1:21" s="8" customFormat="1">
      <c r="A77" s="12">
        <v>41302</v>
      </c>
      <c r="B77" s="374"/>
      <c r="C77" s="376"/>
      <c r="D77" s="382"/>
      <c r="E77" s="112"/>
      <c r="F77" s="12">
        <v>41302</v>
      </c>
      <c r="G77" s="44" t="s">
        <v>117</v>
      </c>
      <c r="H77" s="33">
        <v>85</v>
      </c>
      <c r="I77" s="33"/>
      <c r="J77" s="35"/>
      <c r="K77" s="31"/>
      <c r="U77" s="15"/>
    </row>
    <row r="78" spans="1:21" s="8" customFormat="1">
      <c r="A78" s="12">
        <v>41401</v>
      </c>
      <c r="B78" s="374"/>
      <c r="C78" s="376"/>
      <c r="D78" s="110">
        <v>414</v>
      </c>
      <c r="E78" s="111" t="s">
        <v>116</v>
      </c>
      <c r="F78" s="12">
        <v>41401</v>
      </c>
      <c r="G78" s="44" t="s">
        <v>48</v>
      </c>
      <c r="H78" s="33">
        <v>85</v>
      </c>
      <c r="I78" s="33"/>
      <c r="J78" s="35" t="s">
        <v>29</v>
      </c>
      <c r="K78" s="31"/>
      <c r="U78" s="15"/>
    </row>
    <row r="79" spans="1:21" s="8" customFormat="1">
      <c r="A79" s="12">
        <v>41402</v>
      </c>
      <c r="B79" s="374"/>
      <c r="C79" s="376"/>
      <c r="D79" s="382"/>
      <c r="E79" s="112"/>
      <c r="F79" s="12">
        <v>41402</v>
      </c>
      <c r="G79" s="44" t="s">
        <v>117</v>
      </c>
      <c r="H79" s="33">
        <v>85</v>
      </c>
      <c r="I79" s="33"/>
      <c r="J79" s="35" t="s">
        <v>29</v>
      </c>
      <c r="K79" s="31"/>
      <c r="U79" s="15"/>
    </row>
    <row r="80" spans="1:21" s="8" customFormat="1">
      <c r="A80" s="12">
        <v>41501</v>
      </c>
      <c r="B80" s="374"/>
      <c r="C80" s="376"/>
      <c r="D80" s="110">
        <v>415</v>
      </c>
      <c r="E80" s="384" t="s">
        <v>367</v>
      </c>
      <c r="F80" s="12">
        <v>41501</v>
      </c>
      <c r="G80" s="44" t="s">
        <v>368</v>
      </c>
      <c r="H80" s="33"/>
      <c r="I80" s="33"/>
      <c r="J80" s="35"/>
      <c r="K80" s="31"/>
      <c r="U80" s="15"/>
    </row>
    <row r="81" spans="1:21" s="8" customFormat="1">
      <c r="A81" s="12">
        <v>41502</v>
      </c>
      <c r="B81" s="374"/>
      <c r="C81" s="376"/>
      <c r="D81" s="383"/>
      <c r="E81" s="376"/>
      <c r="F81" s="12">
        <v>41502</v>
      </c>
      <c r="G81" s="44" t="s">
        <v>369</v>
      </c>
      <c r="H81" s="33"/>
      <c r="I81" s="33"/>
      <c r="J81" s="35"/>
      <c r="K81" s="31"/>
      <c r="U81" s="15"/>
    </row>
    <row r="82" spans="1:21" s="8" customFormat="1">
      <c r="A82" s="12">
        <v>41503</v>
      </c>
      <c r="B82" s="374"/>
      <c r="C82" s="376"/>
      <c r="D82" s="383"/>
      <c r="E82" s="376"/>
      <c r="F82" s="12">
        <v>41503</v>
      </c>
      <c r="G82" s="44" t="s">
        <v>370</v>
      </c>
      <c r="H82" s="33"/>
      <c r="I82" s="33"/>
      <c r="J82" s="35"/>
      <c r="K82" s="31"/>
      <c r="U82" s="15"/>
    </row>
    <row r="83" spans="1:21" s="8" customFormat="1">
      <c r="A83" s="12">
        <v>41504</v>
      </c>
      <c r="B83" s="374"/>
      <c r="C83" s="376"/>
      <c r="D83" s="382"/>
      <c r="E83" s="385"/>
      <c r="F83" s="12">
        <v>41504</v>
      </c>
      <c r="G83" s="44" t="s">
        <v>371</v>
      </c>
      <c r="H83" s="33"/>
      <c r="I83" s="33"/>
      <c r="J83" s="35"/>
      <c r="K83" s="31"/>
      <c r="U83" s="15"/>
    </row>
    <row r="84" spans="1:21" s="8" customFormat="1">
      <c r="A84" s="12">
        <v>41601</v>
      </c>
      <c r="B84" s="374"/>
      <c r="C84" s="376"/>
      <c r="D84" s="110">
        <v>416</v>
      </c>
      <c r="E84" s="384" t="s">
        <v>129</v>
      </c>
      <c r="F84" s="12">
        <v>41601</v>
      </c>
      <c r="G84" s="44" t="s">
        <v>82</v>
      </c>
      <c r="H84" s="34">
        <v>25</v>
      </c>
      <c r="I84" s="33"/>
      <c r="J84" s="35" t="s">
        <v>102</v>
      </c>
      <c r="K84" s="31"/>
      <c r="U84" s="15"/>
    </row>
    <row r="85" spans="1:21" s="8" customFormat="1" ht="15" thickBot="1">
      <c r="A85" s="19">
        <v>41602</v>
      </c>
      <c r="B85" s="374"/>
      <c r="C85" s="376"/>
      <c r="D85" s="125"/>
      <c r="E85" s="113"/>
      <c r="F85" s="19">
        <v>41602</v>
      </c>
      <c r="G85" s="126" t="s">
        <v>94</v>
      </c>
      <c r="H85" s="117">
        <v>35</v>
      </c>
      <c r="I85" s="111"/>
      <c r="J85" s="16" t="s">
        <v>102</v>
      </c>
      <c r="K85" s="31"/>
      <c r="U85" s="15"/>
    </row>
    <row r="86" spans="1:21" s="8" customFormat="1">
      <c r="A86" s="18">
        <v>50101</v>
      </c>
      <c r="B86" s="373">
        <v>5</v>
      </c>
      <c r="C86" s="375" t="s">
        <v>107</v>
      </c>
      <c r="D86" s="377">
        <v>501</v>
      </c>
      <c r="E86" s="380" t="s">
        <v>375</v>
      </c>
      <c r="F86" s="18">
        <v>50101</v>
      </c>
      <c r="G86" s="43" t="s">
        <v>108</v>
      </c>
      <c r="H86" s="122">
        <v>25</v>
      </c>
      <c r="I86" s="116"/>
      <c r="J86" s="37" t="s">
        <v>18</v>
      </c>
      <c r="K86" s="31"/>
      <c r="U86" s="15"/>
    </row>
    <row r="87" spans="1:21" s="8" customFormat="1">
      <c r="A87" s="24">
        <v>50102</v>
      </c>
      <c r="B87" s="374"/>
      <c r="C87" s="376"/>
      <c r="D87" s="378"/>
      <c r="E87" s="381"/>
      <c r="F87" s="24">
        <v>50102</v>
      </c>
      <c r="G87" s="127" t="s">
        <v>109</v>
      </c>
      <c r="H87" s="124">
        <v>20</v>
      </c>
      <c r="I87" s="112"/>
      <c r="J87" s="25" t="s">
        <v>18</v>
      </c>
      <c r="K87" s="31"/>
      <c r="U87" s="15"/>
    </row>
    <row r="88" spans="1:21" s="8" customFormat="1">
      <c r="A88" s="12">
        <v>50103</v>
      </c>
      <c r="B88" s="374"/>
      <c r="C88" s="376"/>
      <c r="D88" s="378"/>
      <c r="E88" s="381"/>
      <c r="F88" s="12">
        <v>50103</v>
      </c>
      <c r="G88" s="44" t="s">
        <v>110</v>
      </c>
      <c r="H88" s="34">
        <v>15</v>
      </c>
      <c r="I88" s="33"/>
      <c r="J88" s="35" t="s">
        <v>18</v>
      </c>
      <c r="K88" s="31"/>
      <c r="U88" s="15"/>
    </row>
    <row r="89" spans="1:21" s="8" customFormat="1">
      <c r="A89" s="12">
        <v>50104</v>
      </c>
      <c r="B89" s="374"/>
      <c r="C89" s="376"/>
      <c r="D89" s="378"/>
      <c r="E89" s="381"/>
      <c r="F89" s="12">
        <v>50104</v>
      </c>
      <c r="G89" s="44" t="s">
        <v>111</v>
      </c>
      <c r="H89" s="34">
        <v>25</v>
      </c>
      <c r="I89" s="33"/>
      <c r="J89" s="35" t="s">
        <v>102</v>
      </c>
      <c r="K89" s="31"/>
      <c r="U89" s="15"/>
    </row>
    <row r="90" spans="1:21" s="8" customFormat="1">
      <c r="A90" s="12">
        <v>50105</v>
      </c>
      <c r="B90" s="374"/>
      <c r="C90" s="376"/>
      <c r="D90" s="378"/>
      <c r="E90" s="381"/>
      <c r="F90" s="12">
        <v>50105</v>
      </c>
      <c r="G90" s="44" t="s">
        <v>112</v>
      </c>
      <c r="H90" s="34">
        <v>20</v>
      </c>
      <c r="I90" s="33"/>
      <c r="J90" s="35" t="s">
        <v>102</v>
      </c>
      <c r="K90" s="31"/>
      <c r="U90" s="15"/>
    </row>
    <row r="91" spans="1:21" s="8" customFormat="1">
      <c r="A91" s="12">
        <v>50106</v>
      </c>
      <c r="B91" s="374"/>
      <c r="C91" s="376"/>
      <c r="D91" s="378"/>
      <c r="E91" s="381"/>
      <c r="F91" s="12">
        <v>50106</v>
      </c>
      <c r="G91" s="44" t="s">
        <v>113</v>
      </c>
      <c r="H91" s="34">
        <v>12</v>
      </c>
      <c r="I91" s="33"/>
      <c r="J91" s="35" t="s">
        <v>102</v>
      </c>
      <c r="K91" s="31"/>
      <c r="U91" s="15"/>
    </row>
    <row r="92" spans="1:21" s="8" customFormat="1">
      <c r="A92" s="12">
        <v>50107</v>
      </c>
      <c r="B92" s="374"/>
      <c r="C92" s="376"/>
      <c r="D92" s="378"/>
      <c r="E92" s="381"/>
      <c r="F92" s="12">
        <v>50107</v>
      </c>
      <c r="G92" s="44" t="s">
        <v>114</v>
      </c>
      <c r="H92" s="34">
        <v>25</v>
      </c>
      <c r="I92" s="33"/>
      <c r="J92" s="35" t="s">
        <v>102</v>
      </c>
      <c r="K92" s="31"/>
      <c r="U92" s="15"/>
    </row>
    <row r="93" spans="1:21" s="8" customFormat="1">
      <c r="A93" s="12">
        <v>50108</v>
      </c>
      <c r="B93" s="374"/>
      <c r="C93" s="376"/>
      <c r="D93" s="378"/>
      <c r="E93" s="381"/>
      <c r="F93" s="12">
        <v>50108</v>
      </c>
      <c r="G93" s="44" t="s">
        <v>115</v>
      </c>
      <c r="H93" s="34">
        <v>20</v>
      </c>
      <c r="I93" s="33"/>
      <c r="J93" s="35" t="s">
        <v>102</v>
      </c>
      <c r="K93" s="31"/>
      <c r="U93" s="15"/>
    </row>
    <row r="94" spans="1:21" s="8" customFormat="1">
      <c r="A94" s="12">
        <v>50109</v>
      </c>
      <c r="B94" s="374"/>
      <c r="C94" s="376"/>
      <c r="D94" s="378"/>
      <c r="E94" s="381"/>
      <c r="F94" s="12">
        <v>50109</v>
      </c>
      <c r="G94" s="44" t="s">
        <v>376</v>
      </c>
      <c r="H94" s="34">
        <v>20</v>
      </c>
      <c r="I94" s="33"/>
      <c r="J94" s="35" t="s">
        <v>29</v>
      </c>
      <c r="K94" s="31"/>
      <c r="U94" s="15"/>
    </row>
    <row r="95" spans="1:21" s="8" customFormat="1" ht="15" thickBot="1">
      <c r="A95" s="27">
        <v>50110</v>
      </c>
      <c r="B95" s="108"/>
      <c r="C95" s="113"/>
      <c r="D95" s="379"/>
      <c r="E95" s="109"/>
      <c r="F95" s="27">
        <v>50110</v>
      </c>
      <c r="G95" s="107" t="s">
        <v>31</v>
      </c>
      <c r="H95" s="26" t="s">
        <v>143</v>
      </c>
      <c r="I95" s="109"/>
      <c r="J95" s="28"/>
      <c r="K95" s="31"/>
      <c r="U95" s="15"/>
    </row>
    <row r="96" spans="1:21" s="8" customFormat="1" ht="16.5" customHeight="1" thickBot="1">
      <c r="A96" s="27">
        <v>60101</v>
      </c>
      <c r="B96" s="108">
        <v>6</v>
      </c>
      <c r="C96" s="109" t="s">
        <v>79</v>
      </c>
      <c r="D96" s="125">
        <v>601</v>
      </c>
      <c r="E96" s="26" t="s">
        <v>78</v>
      </c>
      <c r="F96" s="27">
        <v>60101</v>
      </c>
      <c r="G96" s="113" t="s">
        <v>48</v>
      </c>
      <c r="H96" s="109">
        <v>110</v>
      </c>
      <c r="I96" s="109"/>
      <c r="J96" s="28" t="s">
        <v>102</v>
      </c>
      <c r="K96" s="31"/>
      <c r="U96" s="15"/>
    </row>
    <row r="97" spans="2:2">
      <c r="B97">
        <v>7</v>
      </c>
    </row>
  </sheetData>
  <mergeCells count="52">
    <mergeCell ref="B2:B7"/>
    <mergeCell ref="C2:C7"/>
    <mergeCell ref="D2:D5"/>
    <mergeCell ref="E2:E5"/>
    <mergeCell ref="D6:D7"/>
    <mergeCell ref="E6:E7"/>
    <mergeCell ref="D23:D27"/>
    <mergeCell ref="E23:E27"/>
    <mergeCell ref="D28:D30"/>
    <mergeCell ref="E28:E30"/>
    <mergeCell ref="B8:B9"/>
    <mergeCell ref="C8:C9"/>
    <mergeCell ref="B10:B15"/>
    <mergeCell ref="C10:C15"/>
    <mergeCell ref="D10:D12"/>
    <mergeCell ref="E10:E12"/>
    <mergeCell ref="D13:D15"/>
    <mergeCell ref="E13:E15"/>
    <mergeCell ref="D31:D36"/>
    <mergeCell ref="E31:E36"/>
    <mergeCell ref="D37:D45"/>
    <mergeCell ref="E37:E45"/>
    <mergeCell ref="D46:D54"/>
    <mergeCell ref="E46:E54"/>
    <mergeCell ref="D55:D57"/>
    <mergeCell ref="E55:E57"/>
    <mergeCell ref="D58:D61"/>
    <mergeCell ref="E58:E61"/>
    <mergeCell ref="D62:D67"/>
    <mergeCell ref="E62:E67"/>
    <mergeCell ref="D68:D72"/>
    <mergeCell ref="E68:E72"/>
    <mergeCell ref="D73:D75"/>
    <mergeCell ref="E73:E75"/>
    <mergeCell ref="D76:D77"/>
    <mergeCell ref="E76:E77"/>
    <mergeCell ref="B86:B95"/>
    <mergeCell ref="C86:C95"/>
    <mergeCell ref="D86:D95"/>
    <mergeCell ref="E86:E95"/>
    <mergeCell ref="D78:D79"/>
    <mergeCell ref="E78:E79"/>
    <mergeCell ref="D80:D83"/>
    <mergeCell ref="E80:E83"/>
    <mergeCell ref="D84:D85"/>
    <mergeCell ref="E84:E85"/>
    <mergeCell ref="B16:B85"/>
    <mergeCell ref="C16:C85"/>
    <mergeCell ref="D16:D19"/>
    <mergeCell ref="E16:E19"/>
    <mergeCell ref="D20:D22"/>
    <mergeCell ref="E20:E22"/>
  </mergeCells>
  <pageMargins left="0.7" right="0.7" top="0.75" bottom="0.75" header="0.3" footer="0.3"/>
  <pageSetup paperSize="8" orientation="landscape"/>
  <headerFooter scaleWithDoc="1" alignWithMargins="0" differentFirst="0" differentOddEven="0"/>
  <colBreaks count="1" manualBreakCount="1">
    <brk id="11" max="96" man="1"/>
  </colBreaks>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K146"/>
  <sheetViews>
    <sheetView topLeftCell="A25" view="normal" workbookViewId="0">
      <selection pane="topLeft" activeCell="G142" sqref="G142"/>
    </sheetView>
  </sheetViews>
  <sheetFormatPr defaultRowHeight="14.4" baseColWidth="0"/>
  <cols>
    <col min="3" max="3" width="18.140625" customWidth="1"/>
    <col min="5" max="5" width="35.41796875" customWidth="1"/>
    <col min="7" max="7" width="34.41796875" customWidth="1"/>
    <col min="8" max="8" width="12.41796875" customWidth="1"/>
    <col min="9" max="9" width="11" customWidth="1"/>
    <col min="10" max="10" width="11.140625" customWidth="1"/>
  </cols>
  <sheetData>
    <row r="1" spans="1:11">
      <c r="A1"/>
      <c r="B1"/>
      <c r="C1"/>
      <c r="D1"/>
      <c r="E1"/>
      <c r="F1"/>
      <c r="G1"/>
      <c r="H1"/>
      <c r="I1" s="4"/>
      <c r="J1"/>
      <c r="K1"/>
    </row>
    <row r="2" spans="1:11" ht="15" thickBot="1">
      <c r="A2"/>
      <c r="B2"/>
      <c r="C2"/>
      <c r="D2"/>
      <c r="E2"/>
      <c r="F2"/>
      <c r="G2"/>
      <c r="H2"/>
      <c r="I2" s="4"/>
      <c r="J2"/>
      <c r="K2"/>
    </row>
    <row r="3" spans="1:11" ht="63" thickBot="1">
      <c r="A3"/>
      <c r="B3" s="53" t="s">
        <v>19</v>
      </c>
      <c r="C3" s="53" t="s">
        <v>20</v>
      </c>
      <c r="D3" s="54" t="s">
        <v>21</v>
      </c>
      <c r="E3" s="55" t="s">
        <v>22</v>
      </c>
      <c r="F3" s="56" t="s">
        <v>23</v>
      </c>
      <c r="G3" s="53" t="s">
        <v>24</v>
      </c>
      <c r="H3" s="53" t="s">
        <v>25</v>
      </c>
      <c r="I3" s="53" t="s">
        <v>26</v>
      </c>
      <c r="J3" s="57" t="s">
        <v>27</v>
      </c>
      <c r="K3" s="53" t="s">
        <v>28</v>
      </c>
    </row>
    <row r="4" spans="1:11" ht="15" customHeight="1">
      <c r="A4"/>
      <c r="B4" s="58">
        <v>1</v>
      </c>
      <c r="C4" s="394" t="s">
        <v>175</v>
      </c>
      <c r="D4" s="397">
        <v>101</v>
      </c>
      <c r="E4" s="400" t="s">
        <v>176</v>
      </c>
      <c r="F4" s="71">
        <v>10101</v>
      </c>
      <c r="G4" s="72" t="s">
        <v>177</v>
      </c>
      <c r="H4" s="73">
        <v>20</v>
      </c>
      <c r="I4" s="74">
        <v>12</v>
      </c>
      <c r="J4" s="75"/>
      <c r="K4" s="76" t="s">
        <v>29</v>
      </c>
    </row>
    <row r="5" spans="1:11" ht="15" customHeight="1">
      <c r="A5"/>
      <c r="B5" s="59"/>
      <c r="C5" s="395"/>
      <c r="D5" s="398"/>
      <c r="E5" s="406"/>
      <c r="F5" s="77">
        <v>10102</v>
      </c>
      <c r="G5" s="78" t="s">
        <v>178</v>
      </c>
      <c r="H5" s="79">
        <v>25</v>
      </c>
      <c r="I5" s="80">
        <v>15</v>
      </c>
      <c r="J5" s="81"/>
      <c r="K5" s="82" t="s">
        <v>29</v>
      </c>
    </row>
    <row r="6" spans="1:11" ht="15" customHeight="1">
      <c r="A6"/>
      <c r="B6" s="59"/>
      <c r="C6" s="395"/>
      <c r="D6" s="398"/>
      <c r="E6" s="406"/>
      <c r="F6" s="77">
        <v>10103</v>
      </c>
      <c r="G6" s="78" t="s">
        <v>179</v>
      </c>
      <c r="H6" s="79">
        <v>25</v>
      </c>
      <c r="I6" s="80">
        <v>20</v>
      </c>
      <c r="J6" s="81"/>
      <c r="K6" s="82" t="s">
        <v>29</v>
      </c>
    </row>
    <row r="7" spans="1:11" ht="15" customHeight="1">
      <c r="A7"/>
      <c r="B7" s="59"/>
      <c r="C7" s="395"/>
      <c r="D7" s="398"/>
      <c r="E7" s="406"/>
      <c r="F7" s="77">
        <v>10104</v>
      </c>
      <c r="G7" s="78" t="s">
        <v>180</v>
      </c>
      <c r="H7" s="79">
        <v>25</v>
      </c>
      <c r="I7" s="80">
        <v>20</v>
      </c>
      <c r="J7" s="81"/>
      <c r="K7" s="82" t="s">
        <v>29</v>
      </c>
    </row>
    <row r="8" spans="1:11" ht="15" customHeight="1">
      <c r="A8"/>
      <c r="B8" s="59"/>
      <c r="C8" s="395"/>
      <c r="D8" s="398"/>
      <c r="E8" s="406"/>
      <c r="F8" s="77">
        <v>10105</v>
      </c>
      <c r="G8" s="78" t="s">
        <v>181</v>
      </c>
      <c r="H8" s="79">
        <v>30</v>
      </c>
      <c r="I8" s="80">
        <v>25</v>
      </c>
      <c r="J8" s="81"/>
      <c r="K8" s="82" t="s">
        <v>29</v>
      </c>
    </row>
    <row r="9" spans="1:11" ht="15" customHeight="1">
      <c r="A9"/>
      <c r="B9" s="59"/>
      <c r="C9" s="395"/>
      <c r="D9" s="398"/>
      <c r="E9" s="406"/>
      <c r="F9" s="77">
        <v>10106</v>
      </c>
      <c r="G9" s="78" t="s">
        <v>182</v>
      </c>
      <c r="H9" s="79">
        <v>25</v>
      </c>
      <c r="I9" s="80">
        <v>15</v>
      </c>
      <c r="J9" s="81"/>
      <c r="K9" s="82" t="s">
        <v>30</v>
      </c>
    </row>
    <row r="10" spans="1:11" ht="15" customHeight="1">
      <c r="A10"/>
      <c r="B10" s="59"/>
      <c r="C10" s="395"/>
      <c r="D10" s="398"/>
      <c r="E10" s="406"/>
      <c r="F10" s="77">
        <v>10107</v>
      </c>
      <c r="G10" s="78" t="s">
        <v>183</v>
      </c>
      <c r="H10" s="79">
        <v>20</v>
      </c>
      <c r="I10" s="80">
        <v>15</v>
      </c>
      <c r="J10" s="81"/>
      <c r="K10" s="82" t="s">
        <v>29</v>
      </c>
    </row>
    <row r="11" spans="1:11" ht="15" customHeight="1">
      <c r="A11"/>
      <c r="B11" s="59"/>
      <c r="C11" s="395"/>
      <c r="D11" s="398"/>
      <c r="E11" s="406"/>
      <c r="F11" s="77">
        <v>10108</v>
      </c>
      <c r="G11" s="78" t="s">
        <v>184</v>
      </c>
      <c r="H11" s="79">
        <v>20</v>
      </c>
      <c r="I11" s="80">
        <v>15</v>
      </c>
      <c r="J11" s="81"/>
      <c r="K11" s="82" t="s">
        <v>29</v>
      </c>
    </row>
    <row r="12" spans="1:11" ht="15" customHeight="1">
      <c r="A12"/>
      <c r="B12" s="59"/>
      <c r="C12" s="395"/>
      <c r="D12" s="398"/>
      <c r="E12" s="406"/>
      <c r="F12" s="77">
        <v>10109</v>
      </c>
      <c r="G12" s="78" t="s">
        <v>185</v>
      </c>
      <c r="H12" s="79">
        <v>20</v>
      </c>
      <c r="I12" s="80">
        <v>20</v>
      </c>
      <c r="J12" s="81"/>
      <c r="K12" s="82" t="s">
        <v>29</v>
      </c>
    </row>
    <row r="13" spans="1:11" ht="15" customHeight="1">
      <c r="A13"/>
      <c r="B13" s="59"/>
      <c r="C13" s="395"/>
      <c r="D13" s="398"/>
      <c r="E13" s="406"/>
      <c r="F13" s="77">
        <v>10110</v>
      </c>
      <c r="G13" s="78" t="s">
        <v>186</v>
      </c>
      <c r="H13" s="79">
        <v>20</v>
      </c>
      <c r="I13" s="80">
        <v>20</v>
      </c>
      <c r="J13" s="81"/>
      <c r="K13" s="82" t="s">
        <v>29</v>
      </c>
    </row>
    <row r="14" spans="1:11" ht="15" customHeight="1">
      <c r="A14"/>
      <c r="B14" s="59"/>
      <c r="C14" s="395"/>
      <c r="D14" s="398"/>
      <c r="E14" s="406"/>
      <c r="F14" s="77">
        <v>10111</v>
      </c>
      <c r="G14" s="78" t="s">
        <v>187</v>
      </c>
      <c r="H14" s="79">
        <v>15</v>
      </c>
      <c r="I14" s="80">
        <v>10</v>
      </c>
      <c r="J14" s="81"/>
      <c r="K14" s="82" t="s">
        <v>29</v>
      </c>
    </row>
    <row r="15" spans="1:11" ht="15" customHeight="1">
      <c r="A15"/>
      <c r="B15" s="59"/>
      <c r="C15" s="395"/>
      <c r="D15" s="398"/>
      <c r="E15" s="406"/>
      <c r="F15" s="77">
        <v>10112</v>
      </c>
      <c r="G15" s="78" t="s">
        <v>188</v>
      </c>
      <c r="H15" s="79">
        <v>20</v>
      </c>
      <c r="I15" s="80">
        <v>20</v>
      </c>
      <c r="J15" s="81"/>
      <c r="K15" s="82" t="s">
        <v>29</v>
      </c>
    </row>
    <row r="16" spans="1:11" ht="15" customHeight="1">
      <c r="A16"/>
      <c r="B16" s="59"/>
      <c r="C16" s="395"/>
      <c r="D16" s="398"/>
      <c r="E16" s="406"/>
      <c r="F16" s="77">
        <v>10113</v>
      </c>
      <c r="G16" s="78" t="s">
        <v>189</v>
      </c>
      <c r="H16" s="79">
        <v>15</v>
      </c>
      <c r="I16" s="80">
        <v>15</v>
      </c>
      <c r="J16" s="81"/>
      <c r="K16" s="82" t="s">
        <v>29</v>
      </c>
    </row>
    <row r="17" spans="1:11" ht="15" customHeight="1">
      <c r="A17"/>
      <c r="B17" s="59"/>
      <c r="C17" s="395"/>
      <c r="D17" s="398"/>
      <c r="E17" s="406"/>
      <c r="F17" s="77">
        <v>10114</v>
      </c>
      <c r="G17" s="78" t="s">
        <v>190</v>
      </c>
      <c r="H17" s="79">
        <v>12</v>
      </c>
      <c r="I17" s="80">
        <v>12</v>
      </c>
      <c r="J17" s="81"/>
      <c r="K17" s="82" t="s">
        <v>29</v>
      </c>
    </row>
    <row r="18" spans="1:11" ht="15" customHeight="1">
      <c r="A18"/>
      <c r="B18" s="59"/>
      <c r="C18" s="395"/>
      <c r="D18" s="398"/>
      <c r="E18" s="406"/>
      <c r="F18" s="77">
        <v>10115</v>
      </c>
      <c r="G18" s="78" t="s">
        <v>191</v>
      </c>
      <c r="H18" s="79">
        <v>15</v>
      </c>
      <c r="I18" s="80">
        <v>15</v>
      </c>
      <c r="J18" s="81"/>
      <c r="K18" s="82" t="s">
        <v>29</v>
      </c>
    </row>
    <row r="19" spans="1:11" ht="15" customHeight="1">
      <c r="A19"/>
      <c r="B19" s="59"/>
      <c r="C19" s="395"/>
      <c r="D19" s="398"/>
      <c r="E19" s="406"/>
      <c r="F19" s="77">
        <v>10116</v>
      </c>
      <c r="G19" s="78" t="s">
        <v>192</v>
      </c>
      <c r="H19" s="79">
        <v>15</v>
      </c>
      <c r="I19" s="80">
        <v>15</v>
      </c>
      <c r="J19" s="81"/>
      <c r="K19" s="82" t="s">
        <v>29</v>
      </c>
    </row>
    <row r="20" spans="1:11" ht="15" customHeight="1" thickBot="1">
      <c r="A20"/>
      <c r="B20" s="59"/>
      <c r="C20" s="395"/>
      <c r="D20" s="399"/>
      <c r="E20" s="407"/>
      <c r="F20" s="77">
        <v>10117</v>
      </c>
      <c r="G20" s="83" t="s">
        <v>193</v>
      </c>
      <c r="H20" s="84">
        <v>15</v>
      </c>
      <c r="I20" s="85">
        <v>15</v>
      </c>
      <c r="J20" s="86"/>
      <c r="K20" s="87" t="s">
        <v>30</v>
      </c>
    </row>
    <row r="21" spans="1:11" ht="15.75" customHeight="1">
      <c r="A21"/>
      <c r="B21" s="59"/>
      <c r="C21" s="395"/>
      <c r="D21" s="397">
        <v>102</v>
      </c>
      <c r="E21" s="400" t="s">
        <v>194</v>
      </c>
      <c r="F21" s="71">
        <v>10201</v>
      </c>
      <c r="G21" s="72" t="s">
        <v>195</v>
      </c>
      <c r="H21" s="73">
        <v>25</v>
      </c>
      <c r="I21" s="74">
        <v>25</v>
      </c>
      <c r="J21" s="75"/>
      <c r="K21" s="76" t="s">
        <v>18</v>
      </c>
    </row>
    <row r="22" spans="1:11" ht="15.75" customHeight="1">
      <c r="A22"/>
      <c r="B22" s="59"/>
      <c r="C22" s="395"/>
      <c r="D22" s="398"/>
      <c r="E22" s="406"/>
      <c r="F22" s="77">
        <v>10202</v>
      </c>
      <c r="G22" s="78" t="s">
        <v>196</v>
      </c>
      <c r="H22" s="79">
        <v>30</v>
      </c>
      <c r="I22" s="80">
        <v>30</v>
      </c>
      <c r="J22" s="81"/>
      <c r="K22" s="82" t="s">
        <v>18</v>
      </c>
    </row>
    <row r="23" spans="1:11" ht="15.75" customHeight="1">
      <c r="A23"/>
      <c r="B23" s="59"/>
      <c r="C23" s="395"/>
      <c r="D23" s="398"/>
      <c r="E23" s="406"/>
      <c r="F23" s="77">
        <v>10203</v>
      </c>
      <c r="G23" s="78" t="s">
        <v>197</v>
      </c>
      <c r="H23" s="79">
        <v>25</v>
      </c>
      <c r="I23" s="80">
        <v>15</v>
      </c>
      <c r="J23" s="81"/>
      <c r="K23" s="82" t="s">
        <v>30</v>
      </c>
    </row>
    <row r="24" spans="1:11" ht="15.75" customHeight="1">
      <c r="A24"/>
      <c r="B24" s="59"/>
      <c r="C24" s="395"/>
      <c r="D24" s="398"/>
      <c r="E24" s="406"/>
      <c r="F24" s="77">
        <v>10204</v>
      </c>
      <c r="G24" s="78" t="s">
        <v>198</v>
      </c>
      <c r="H24" s="79">
        <v>20</v>
      </c>
      <c r="I24" s="80">
        <v>20</v>
      </c>
      <c r="J24" s="81"/>
      <c r="K24" s="82" t="s">
        <v>29</v>
      </c>
    </row>
    <row r="25" spans="1:11" ht="15.75" customHeight="1">
      <c r="A25"/>
      <c r="B25" s="59"/>
      <c r="C25" s="395"/>
      <c r="D25" s="398"/>
      <c r="E25" s="406"/>
      <c r="F25" s="77">
        <v>10205</v>
      </c>
      <c r="G25" s="78" t="s">
        <v>199</v>
      </c>
      <c r="H25" s="79">
        <v>20</v>
      </c>
      <c r="I25" s="80">
        <v>20</v>
      </c>
      <c r="J25" s="81"/>
      <c r="K25" s="82" t="s">
        <v>29</v>
      </c>
    </row>
    <row r="26" spans="1:11" ht="15.75" customHeight="1">
      <c r="A26"/>
      <c r="B26" s="59"/>
      <c r="C26" s="395"/>
      <c r="D26" s="398"/>
      <c r="E26" s="406"/>
      <c r="F26" s="77">
        <v>10206</v>
      </c>
      <c r="G26" s="78" t="s">
        <v>200</v>
      </c>
      <c r="H26" s="79">
        <v>20</v>
      </c>
      <c r="I26" s="80">
        <v>15</v>
      </c>
      <c r="J26" s="81"/>
      <c r="K26" s="82" t="s">
        <v>29</v>
      </c>
    </row>
    <row r="27" spans="1:11" ht="15.75" customHeight="1">
      <c r="A27"/>
      <c r="B27" s="59"/>
      <c r="C27" s="395"/>
      <c r="D27" s="398"/>
      <c r="E27" s="406"/>
      <c r="F27" s="77">
        <v>10207</v>
      </c>
      <c r="G27" s="78" t="s">
        <v>201</v>
      </c>
      <c r="H27" s="79">
        <v>20</v>
      </c>
      <c r="I27" s="80">
        <v>20</v>
      </c>
      <c r="J27" s="81"/>
      <c r="K27" s="82" t="s">
        <v>29</v>
      </c>
    </row>
    <row r="28" spans="1:11" ht="15.75" customHeight="1">
      <c r="A28"/>
      <c r="B28" s="59"/>
      <c r="C28" s="395"/>
      <c r="D28" s="398"/>
      <c r="E28" s="406"/>
      <c r="F28" s="77">
        <v>10208</v>
      </c>
      <c r="G28" s="78" t="s">
        <v>202</v>
      </c>
      <c r="H28" s="79">
        <v>30</v>
      </c>
      <c r="I28" s="80">
        <v>15</v>
      </c>
      <c r="J28" s="81"/>
      <c r="K28" s="82" t="s">
        <v>18</v>
      </c>
    </row>
    <row r="29" spans="1:11" ht="15.75" customHeight="1">
      <c r="A29"/>
      <c r="B29" s="59"/>
      <c r="C29" s="395"/>
      <c r="D29" s="398"/>
      <c r="E29" s="406"/>
      <c r="F29" s="77">
        <v>10209</v>
      </c>
      <c r="G29" s="78" t="s">
        <v>203</v>
      </c>
      <c r="H29" s="79">
        <v>15</v>
      </c>
      <c r="I29" s="80">
        <v>15</v>
      </c>
      <c r="J29" s="81"/>
      <c r="K29" s="82" t="s">
        <v>29</v>
      </c>
    </row>
    <row r="30" spans="1:11" ht="15.75" customHeight="1">
      <c r="A30"/>
      <c r="B30" s="59"/>
      <c r="C30" s="395"/>
      <c r="D30" s="398"/>
      <c r="E30" s="406"/>
      <c r="F30" s="77">
        <v>10210</v>
      </c>
      <c r="G30" s="78" t="s">
        <v>204</v>
      </c>
      <c r="H30" s="79">
        <v>10</v>
      </c>
      <c r="I30" s="80">
        <v>10</v>
      </c>
      <c r="J30" s="81"/>
      <c r="K30" s="82" t="s">
        <v>29</v>
      </c>
    </row>
    <row r="31" spans="1:11" ht="15.75" customHeight="1">
      <c r="A31"/>
      <c r="B31" s="59"/>
      <c r="C31" s="395"/>
      <c r="D31" s="398"/>
      <c r="E31" s="406"/>
      <c r="F31" s="77">
        <v>10211</v>
      </c>
      <c r="G31" s="78" t="s">
        <v>205</v>
      </c>
      <c r="H31" s="79">
        <v>10</v>
      </c>
      <c r="I31" s="80">
        <v>10</v>
      </c>
      <c r="J31" s="81"/>
      <c r="K31" s="82" t="s">
        <v>29</v>
      </c>
    </row>
    <row r="32" spans="1:11" ht="15.75" customHeight="1">
      <c r="A32"/>
      <c r="B32" s="59"/>
      <c r="C32" s="395"/>
      <c r="D32" s="398"/>
      <c r="E32" s="406"/>
      <c r="F32" s="77"/>
      <c r="G32" s="88" t="s">
        <v>206</v>
      </c>
      <c r="H32" s="89">
        <v>10</v>
      </c>
      <c r="I32" s="90"/>
      <c r="J32" s="91"/>
      <c r="K32" s="92"/>
    </row>
    <row r="33" spans="1:11" ht="15.75" customHeight="1" thickBot="1">
      <c r="A33"/>
      <c r="B33" s="59"/>
      <c r="C33" s="395"/>
      <c r="D33" s="399"/>
      <c r="E33" s="407"/>
      <c r="F33" s="93">
        <v>10212</v>
      </c>
      <c r="G33" s="83" t="s">
        <v>207</v>
      </c>
      <c r="H33" s="84">
        <v>25</v>
      </c>
      <c r="I33" s="85">
        <v>20</v>
      </c>
      <c r="J33" s="86"/>
      <c r="K33" s="87" t="s">
        <v>18</v>
      </c>
    </row>
    <row r="34" spans="1:11" ht="17.25" customHeight="1">
      <c r="A34"/>
      <c r="B34" s="59"/>
      <c r="C34" s="395"/>
      <c r="D34" s="398">
        <v>103</v>
      </c>
      <c r="E34" s="400" t="s">
        <v>208</v>
      </c>
      <c r="F34" s="77">
        <v>10301</v>
      </c>
      <c r="G34" s="72" t="s">
        <v>209</v>
      </c>
      <c r="H34" s="73">
        <v>15</v>
      </c>
      <c r="I34" s="74">
        <v>15</v>
      </c>
      <c r="J34" s="75"/>
      <c r="K34" s="76" t="s">
        <v>30</v>
      </c>
    </row>
    <row r="35" spans="1:11" ht="17.25" customHeight="1">
      <c r="A35"/>
      <c r="B35" s="59"/>
      <c r="C35" s="395"/>
      <c r="D35" s="398"/>
      <c r="E35" s="406"/>
      <c r="F35" s="77">
        <v>10302</v>
      </c>
      <c r="G35" s="78" t="s">
        <v>210</v>
      </c>
      <c r="H35" s="79">
        <v>20</v>
      </c>
      <c r="I35" s="80">
        <v>15</v>
      </c>
      <c r="J35" s="81"/>
      <c r="K35" s="82" t="s">
        <v>29</v>
      </c>
    </row>
    <row r="36" spans="1:11" ht="17.25" customHeight="1" thickBot="1">
      <c r="A36"/>
      <c r="B36" s="59"/>
      <c r="C36" s="395"/>
      <c r="D36" s="399"/>
      <c r="E36" s="407"/>
      <c r="F36" s="93">
        <v>10303</v>
      </c>
      <c r="G36" s="83" t="s">
        <v>211</v>
      </c>
      <c r="H36" s="84">
        <v>15</v>
      </c>
      <c r="I36" s="85">
        <v>15</v>
      </c>
      <c r="J36" s="86"/>
      <c r="K36" s="87" t="s">
        <v>29</v>
      </c>
    </row>
    <row r="37" spans="1:11" ht="15.75" customHeight="1">
      <c r="A37"/>
      <c r="B37" s="59"/>
      <c r="C37" s="395"/>
      <c r="D37" s="397">
        <v>104</v>
      </c>
      <c r="E37" s="400" t="s">
        <v>212</v>
      </c>
      <c r="F37" s="77">
        <v>10401</v>
      </c>
      <c r="G37" s="72" t="s">
        <v>213</v>
      </c>
      <c r="H37" s="73">
        <v>25</v>
      </c>
      <c r="I37" s="74">
        <v>25</v>
      </c>
      <c r="J37" s="75"/>
      <c r="K37" s="76" t="s">
        <v>18</v>
      </c>
    </row>
    <row r="38" spans="1:11" ht="15.75" customHeight="1">
      <c r="A38"/>
      <c r="B38" s="59"/>
      <c r="C38" s="395"/>
      <c r="D38" s="398"/>
      <c r="E38" s="406"/>
      <c r="F38" s="77">
        <v>10402</v>
      </c>
      <c r="G38" s="78" t="s">
        <v>214</v>
      </c>
      <c r="H38" s="79">
        <v>25</v>
      </c>
      <c r="I38" s="80">
        <v>25</v>
      </c>
      <c r="J38" s="81"/>
      <c r="K38" s="82" t="s">
        <v>18</v>
      </c>
    </row>
    <row r="39" spans="1:11" ht="15.75" customHeight="1">
      <c r="A39"/>
      <c r="B39" s="59"/>
      <c r="C39" s="395"/>
      <c r="D39" s="398"/>
      <c r="E39" s="406"/>
      <c r="F39" s="77">
        <v>10403</v>
      </c>
      <c r="G39" s="78" t="s">
        <v>215</v>
      </c>
      <c r="H39" s="79">
        <v>15</v>
      </c>
      <c r="I39" s="80">
        <v>15</v>
      </c>
      <c r="J39" s="81"/>
      <c r="K39" s="82" t="s">
        <v>29</v>
      </c>
    </row>
    <row r="40" spans="1:11" ht="15.75" customHeight="1">
      <c r="A40"/>
      <c r="B40" s="59"/>
      <c r="C40" s="395"/>
      <c r="D40" s="398"/>
      <c r="E40" s="406"/>
      <c r="F40" s="77">
        <v>10404</v>
      </c>
      <c r="G40" s="78" t="s">
        <v>216</v>
      </c>
      <c r="H40" s="79">
        <v>25</v>
      </c>
      <c r="I40" s="80">
        <v>20</v>
      </c>
      <c r="J40" s="81"/>
      <c r="K40" s="82" t="s">
        <v>29</v>
      </c>
    </row>
    <row r="41" spans="1:11" ht="15.75" customHeight="1">
      <c r="A41"/>
      <c r="B41" s="59"/>
      <c r="C41" s="395"/>
      <c r="D41" s="398"/>
      <c r="E41" s="406"/>
      <c r="F41" s="77">
        <v>10405</v>
      </c>
      <c r="G41" s="78" t="s">
        <v>217</v>
      </c>
      <c r="H41" s="79">
        <v>20</v>
      </c>
      <c r="I41" s="80">
        <v>20</v>
      </c>
      <c r="J41" s="81"/>
      <c r="K41" s="82" t="s">
        <v>29</v>
      </c>
    </row>
    <row r="42" spans="1:11" ht="15.75" customHeight="1">
      <c r="A42"/>
      <c r="B42" s="59"/>
      <c r="C42" s="395"/>
      <c r="D42" s="398"/>
      <c r="E42" s="406"/>
      <c r="F42" s="77">
        <v>10406</v>
      </c>
      <c r="G42" s="88" t="s">
        <v>218</v>
      </c>
      <c r="H42" s="89">
        <v>20</v>
      </c>
      <c r="I42" s="80">
        <v>20</v>
      </c>
      <c r="J42" s="81"/>
      <c r="K42" s="82" t="s">
        <v>18</v>
      </c>
    </row>
    <row r="43" spans="1:11" ht="15.75" customHeight="1" thickBot="1">
      <c r="A43"/>
      <c r="B43" s="59"/>
      <c r="C43" s="395"/>
      <c r="D43" s="399"/>
      <c r="E43" s="407"/>
      <c r="F43" s="93">
        <v>10407</v>
      </c>
      <c r="G43" s="83" t="s">
        <v>219</v>
      </c>
      <c r="H43" s="84">
        <v>20</v>
      </c>
      <c r="I43" s="85">
        <v>20</v>
      </c>
      <c r="J43" s="86"/>
      <c r="K43" s="87" t="s">
        <v>30</v>
      </c>
    </row>
    <row r="44" spans="1:11" ht="15" customHeight="1">
      <c r="A44"/>
      <c r="B44" s="59"/>
      <c r="C44" s="395"/>
      <c r="D44" s="397">
        <v>105</v>
      </c>
      <c r="E44" s="394" t="s">
        <v>220</v>
      </c>
      <c r="F44" s="77">
        <v>10501</v>
      </c>
      <c r="G44" s="94" t="s">
        <v>221</v>
      </c>
      <c r="H44" s="73">
        <v>15</v>
      </c>
      <c r="I44" s="74">
        <v>15</v>
      </c>
      <c r="J44" s="75"/>
      <c r="K44" s="76" t="s">
        <v>29</v>
      </c>
    </row>
    <row r="45" spans="1:11" ht="15" customHeight="1">
      <c r="A45"/>
      <c r="B45" s="59"/>
      <c r="C45" s="395"/>
      <c r="D45" s="398"/>
      <c r="E45" s="414"/>
      <c r="F45" s="77">
        <v>10502</v>
      </c>
      <c r="G45" s="95" t="s">
        <v>222</v>
      </c>
      <c r="H45" s="79">
        <v>25</v>
      </c>
      <c r="I45" s="80">
        <v>20</v>
      </c>
      <c r="J45" s="81"/>
      <c r="K45" s="82" t="s">
        <v>29</v>
      </c>
    </row>
    <row r="46" spans="1:11" ht="15" customHeight="1" thickBot="1">
      <c r="A46"/>
      <c r="B46" s="59"/>
      <c r="C46" s="395"/>
      <c r="D46" s="399"/>
      <c r="E46" s="411"/>
      <c r="F46" s="93">
        <v>10503</v>
      </c>
      <c r="G46" s="96" t="s">
        <v>223</v>
      </c>
      <c r="H46" s="84">
        <v>20</v>
      </c>
      <c r="I46" s="85">
        <v>20</v>
      </c>
      <c r="J46" s="86"/>
      <c r="K46" s="87" t="s">
        <v>18</v>
      </c>
    </row>
    <row r="47" spans="1:11" ht="30" customHeight="1">
      <c r="A47"/>
      <c r="B47" s="59"/>
      <c r="C47" s="395"/>
      <c r="D47" s="397">
        <v>106</v>
      </c>
      <c r="E47" s="400" t="s">
        <v>224</v>
      </c>
      <c r="F47" s="71">
        <v>10601</v>
      </c>
      <c r="G47" s="72" t="s">
        <v>225</v>
      </c>
      <c r="H47" s="73">
        <v>25</v>
      </c>
      <c r="I47" s="74">
        <v>25</v>
      </c>
      <c r="J47" s="75"/>
      <c r="K47" s="76" t="s">
        <v>18</v>
      </c>
    </row>
    <row r="48" spans="1:11" ht="30" customHeight="1">
      <c r="A48"/>
      <c r="B48" s="59"/>
      <c r="C48" s="395"/>
      <c r="D48" s="398"/>
      <c r="E48" s="406"/>
      <c r="F48" s="77">
        <v>10602</v>
      </c>
      <c r="G48" s="78" t="s">
        <v>226</v>
      </c>
      <c r="H48" s="79">
        <v>30</v>
      </c>
      <c r="I48" s="80">
        <v>20</v>
      </c>
      <c r="J48" s="81"/>
      <c r="K48" s="82" t="s">
        <v>18</v>
      </c>
    </row>
    <row r="49" spans="1:11" ht="30" customHeight="1">
      <c r="A49"/>
      <c r="B49" s="59"/>
      <c r="C49" s="395"/>
      <c r="D49" s="398"/>
      <c r="E49" s="406"/>
      <c r="F49" s="77">
        <v>10603</v>
      </c>
      <c r="G49" s="78" t="s">
        <v>227</v>
      </c>
      <c r="H49" s="79">
        <v>10</v>
      </c>
      <c r="I49" s="80"/>
      <c r="J49" s="81"/>
      <c r="K49" s="82" t="s">
        <v>29</v>
      </c>
    </row>
    <row r="50" spans="1:11" ht="30" customHeight="1">
      <c r="A50"/>
      <c r="B50" s="59"/>
      <c r="C50" s="395"/>
      <c r="D50" s="398"/>
      <c r="E50" s="406"/>
      <c r="F50" s="77">
        <v>10604</v>
      </c>
      <c r="G50" s="78" t="s">
        <v>228</v>
      </c>
      <c r="H50" s="79">
        <v>10</v>
      </c>
      <c r="I50" s="80">
        <v>10</v>
      </c>
      <c r="J50" s="81"/>
      <c r="K50" s="82" t="s">
        <v>29</v>
      </c>
    </row>
    <row r="51" spans="1:11" ht="30" customHeight="1" thickBot="1">
      <c r="A51"/>
      <c r="B51" s="59"/>
      <c r="C51" s="395"/>
      <c r="D51" s="399"/>
      <c r="E51" s="407"/>
      <c r="F51" s="93">
        <v>10605</v>
      </c>
      <c r="G51" s="83" t="s">
        <v>229</v>
      </c>
      <c r="H51" s="84">
        <v>20</v>
      </c>
      <c r="I51" s="85">
        <v>15</v>
      </c>
      <c r="J51" s="86"/>
      <c r="K51" s="87" t="s">
        <v>30</v>
      </c>
    </row>
    <row r="52" spans="1:11" ht="30" customHeight="1">
      <c r="A52"/>
      <c r="B52" s="59"/>
      <c r="C52" s="395"/>
      <c r="D52" s="397">
        <v>107</v>
      </c>
      <c r="E52" s="400" t="s">
        <v>230</v>
      </c>
      <c r="F52" s="77">
        <v>10701</v>
      </c>
      <c r="G52" s="72" t="s">
        <v>231</v>
      </c>
      <c r="H52" s="73">
        <v>20</v>
      </c>
      <c r="I52" s="74">
        <v>15</v>
      </c>
      <c r="J52" s="75"/>
      <c r="K52" s="76" t="s">
        <v>29</v>
      </c>
    </row>
    <row r="53" spans="1:11" ht="30" customHeight="1">
      <c r="A53"/>
      <c r="B53" s="59"/>
      <c r="C53" s="395"/>
      <c r="D53" s="398"/>
      <c r="E53" s="406"/>
      <c r="F53" s="77">
        <v>10702</v>
      </c>
      <c r="G53" s="78" t="s">
        <v>232</v>
      </c>
      <c r="H53" s="79">
        <v>15</v>
      </c>
      <c r="I53" s="80">
        <v>15</v>
      </c>
      <c r="J53" s="81"/>
      <c r="K53" s="82" t="s">
        <v>29</v>
      </c>
    </row>
    <row r="54" spans="1:11" ht="30" customHeight="1">
      <c r="A54"/>
      <c r="B54" s="59"/>
      <c r="C54" s="395"/>
      <c r="D54" s="398"/>
      <c r="E54" s="406"/>
      <c r="F54" s="77">
        <v>10703</v>
      </c>
      <c r="G54" s="78" t="s">
        <v>233</v>
      </c>
      <c r="H54" s="79">
        <v>15</v>
      </c>
      <c r="I54" s="80">
        <v>10</v>
      </c>
      <c r="J54" s="81"/>
      <c r="K54" s="82" t="s">
        <v>29</v>
      </c>
    </row>
    <row r="55" spans="1:11" ht="30" customHeight="1">
      <c r="A55"/>
      <c r="B55" s="59"/>
      <c r="C55" s="395"/>
      <c r="D55" s="398"/>
      <c r="E55" s="406"/>
      <c r="F55" s="77">
        <v>10704</v>
      </c>
      <c r="G55" s="78" t="s">
        <v>234</v>
      </c>
      <c r="H55" s="79">
        <v>20</v>
      </c>
      <c r="I55" s="80">
        <v>15</v>
      </c>
      <c r="J55" s="81"/>
      <c r="K55" s="82" t="s">
        <v>29</v>
      </c>
    </row>
    <row r="56" spans="1:11" ht="30" customHeight="1">
      <c r="A56"/>
      <c r="B56" s="59"/>
      <c r="C56" s="395"/>
      <c r="D56" s="398"/>
      <c r="E56" s="406"/>
      <c r="F56" s="77">
        <v>10705</v>
      </c>
      <c r="G56" s="78" t="s">
        <v>235</v>
      </c>
      <c r="H56" s="79">
        <v>20</v>
      </c>
      <c r="I56" s="80">
        <v>10</v>
      </c>
      <c r="J56" s="81"/>
      <c r="K56" s="82" t="s">
        <v>29</v>
      </c>
    </row>
    <row r="57" spans="1:11" ht="30" customHeight="1" thickBot="1">
      <c r="A57"/>
      <c r="B57" s="59"/>
      <c r="C57" s="395"/>
      <c r="D57" s="399"/>
      <c r="E57" s="407"/>
      <c r="F57" s="93">
        <v>10706</v>
      </c>
      <c r="G57" s="83" t="s">
        <v>236</v>
      </c>
      <c r="H57" s="84">
        <v>15</v>
      </c>
      <c r="I57" s="85">
        <v>10</v>
      </c>
      <c r="J57" s="86"/>
      <c r="K57" s="87" t="s">
        <v>29</v>
      </c>
    </row>
    <row r="58" spans="1:11" ht="26.25" customHeight="1">
      <c r="A58"/>
      <c r="B58" s="59"/>
      <c r="C58" s="395"/>
      <c r="D58" s="397">
        <v>108</v>
      </c>
      <c r="E58" s="414" t="s">
        <v>237</v>
      </c>
      <c r="F58" s="77">
        <v>10801</v>
      </c>
      <c r="G58" s="94" t="s">
        <v>238</v>
      </c>
      <c r="H58" s="73">
        <v>20</v>
      </c>
      <c r="I58" s="74">
        <v>20</v>
      </c>
      <c r="J58" s="75"/>
      <c r="K58" s="76" t="s">
        <v>29</v>
      </c>
    </row>
    <row r="59" spans="1:11" ht="26.25" customHeight="1">
      <c r="A59"/>
      <c r="B59" s="59"/>
      <c r="C59" s="395"/>
      <c r="D59" s="398"/>
      <c r="E59" s="414"/>
      <c r="F59" s="77">
        <v>10802</v>
      </c>
      <c r="G59" s="95" t="s">
        <v>239</v>
      </c>
      <c r="H59" s="79">
        <v>15</v>
      </c>
      <c r="I59" s="80">
        <v>15</v>
      </c>
      <c r="J59" s="81"/>
      <c r="K59" s="82" t="s">
        <v>29</v>
      </c>
    </row>
    <row r="60" spans="1:11" ht="26.25" customHeight="1">
      <c r="A60"/>
      <c r="B60" s="59"/>
      <c r="C60" s="395"/>
      <c r="D60" s="398"/>
      <c r="E60" s="414"/>
      <c r="F60" s="77">
        <v>10803</v>
      </c>
      <c r="G60" s="95" t="s">
        <v>240</v>
      </c>
      <c r="H60" s="79">
        <v>15</v>
      </c>
      <c r="I60" s="80">
        <v>15</v>
      </c>
      <c r="J60" s="81"/>
      <c r="K60" s="82" t="s">
        <v>29</v>
      </c>
    </row>
    <row r="61" spans="1:11" ht="26.25" customHeight="1">
      <c r="A61"/>
      <c r="B61" s="59"/>
      <c r="C61" s="395"/>
      <c r="D61" s="398"/>
      <c r="E61" s="414"/>
      <c r="F61" s="77">
        <v>10804</v>
      </c>
      <c r="G61" s="95" t="s">
        <v>241</v>
      </c>
      <c r="H61" s="79">
        <v>20</v>
      </c>
      <c r="I61" s="80">
        <v>15</v>
      </c>
      <c r="J61" s="81"/>
      <c r="K61" s="82" t="s">
        <v>29</v>
      </c>
    </row>
    <row r="62" spans="1:11" ht="26.25" customHeight="1">
      <c r="A62"/>
      <c r="B62" s="59"/>
      <c r="C62" s="395"/>
      <c r="D62" s="398"/>
      <c r="E62" s="414"/>
      <c r="F62" s="77">
        <v>10805</v>
      </c>
      <c r="G62" s="95" t="s">
        <v>242</v>
      </c>
      <c r="H62" s="79">
        <v>10</v>
      </c>
      <c r="I62" s="80">
        <v>10</v>
      </c>
      <c r="J62" s="81"/>
      <c r="K62" s="82" t="s">
        <v>29</v>
      </c>
    </row>
    <row r="63" spans="1:11" ht="26.25" customHeight="1">
      <c r="A63"/>
      <c r="B63" s="59"/>
      <c r="C63" s="395"/>
      <c r="D63" s="398"/>
      <c r="E63" s="414"/>
      <c r="F63" s="77">
        <v>10806</v>
      </c>
      <c r="G63" s="95" t="s">
        <v>243</v>
      </c>
      <c r="H63" s="79">
        <v>20</v>
      </c>
      <c r="I63" s="80">
        <v>20</v>
      </c>
      <c r="J63" s="81"/>
      <c r="K63" s="82" t="s">
        <v>30</v>
      </c>
    </row>
    <row r="64" spans="1:11" ht="26.25" customHeight="1">
      <c r="A64"/>
      <c r="B64" s="59"/>
      <c r="C64" s="395"/>
      <c r="D64" s="398"/>
      <c r="E64" s="414"/>
      <c r="F64" s="77">
        <v>10807</v>
      </c>
      <c r="G64" s="95" t="s">
        <v>244</v>
      </c>
      <c r="H64" s="79">
        <v>40</v>
      </c>
      <c r="I64" s="80">
        <v>40</v>
      </c>
      <c r="J64" s="81"/>
      <c r="K64" s="82" t="s">
        <v>18</v>
      </c>
    </row>
    <row r="65" spans="1:11" ht="26.25" customHeight="1">
      <c r="A65"/>
      <c r="B65" s="59"/>
      <c r="C65" s="395"/>
      <c r="D65" s="398"/>
      <c r="E65" s="414"/>
      <c r="F65" s="77">
        <v>10808</v>
      </c>
      <c r="G65" s="95" t="s">
        <v>245</v>
      </c>
      <c r="H65" s="79">
        <v>30</v>
      </c>
      <c r="I65" s="80">
        <v>30</v>
      </c>
      <c r="J65" s="81"/>
      <c r="K65" s="82" t="s">
        <v>18</v>
      </c>
    </row>
    <row r="66" spans="1:11" ht="26.25" customHeight="1">
      <c r="A66"/>
      <c r="B66" s="59"/>
      <c r="C66" s="395"/>
      <c r="D66" s="398"/>
      <c r="E66" s="414"/>
      <c r="F66" s="77">
        <v>10809</v>
      </c>
      <c r="G66" s="95" t="s">
        <v>246</v>
      </c>
      <c r="H66" s="79">
        <v>20</v>
      </c>
      <c r="I66" s="80">
        <v>20</v>
      </c>
      <c r="J66" s="81"/>
      <c r="K66" s="82" t="s">
        <v>29</v>
      </c>
    </row>
    <row r="67" spans="1:11" ht="26.25" customHeight="1">
      <c r="A67"/>
      <c r="B67" s="59"/>
      <c r="C67" s="395"/>
      <c r="D67" s="398"/>
      <c r="E67" s="414"/>
      <c r="F67" s="77">
        <v>10810</v>
      </c>
      <c r="G67" s="95" t="s">
        <v>247</v>
      </c>
      <c r="H67" s="79">
        <v>10</v>
      </c>
      <c r="I67" s="80">
        <v>10</v>
      </c>
      <c r="J67" s="81"/>
      <c r="K67" s="82" t="s">
        <v>29</v>
      </c>
    </row>
    <row r="68" spans="1:11" ht="26.25" customHeight="1">
      <c r="A68"/>
      <c r="B68" s="59"/>
      <c r="C68" s="395"/>
      <c r="D68" s="398"/>
      <c r="E68" s="414"/>
      <c r="F68" s="77">
        <v>10811</v>
      </c>
      <c r="G68" s="95" t="s">
        <v>248</v>
      </c>
      <c r="H68" s="79">
        <v>25</v>
      </c>
      <c r="I68" s="80">
        <v>25</v>
      </c>
      <c r="J68" s="81"/>
      <c r="K68" s="82" t="s">
        <v>29</v>
      </c>
    </row>
    <row r="69" spans="1:11" ht="26.25" customHeight="1">
      <c r="A69"/>
      <c r="B69" s="59"/>
      <c r="C69" s="395"/>
      <c r="D69" s="398"/>
      <c r="E69" s="414"/>
      <c r="F69" s="77">
        <v>10812</v>
      </c>
      <c r="G69" s="95" t="s">
        <v>249</v>
      </c>
      <c r="H69" s="79">
        <v>15</v>
      </c>
      <c r="I69" s="80">
        <v>15</v>
      </c>
      <c r="J69" s="81"/>
      <c r="K69" s="82" t="s">
        <v>29</v>
      </c>
    </row>
    <row r="70" spans="1:11" ht="26.25" customHeight="1">
      <c r="A70"/>
      <c r="B70" s="59"/>
      <c r="C70" s="395"/>
      <c r="D70" s="398"/>
      <c r="E70" s="414"/>
      <c r="F70" s="77">
        <v>10813</v>
      </c>
      <c r="G70" s="95" t="s">
        <v>250</v>
      </c>
      <c r="H70" s="79">
        <v>15</v>
      </c>
      <c r="I70" s="97">
        <v>15</v>
      </c>
      <c r="J70" s="81"/>
      <c r="K70" s="82" t="s">
        <v>29</v>
      </c>
    </row>
    <row r="71" spans="1:11" ht="32.25" customHeight="1">
      <c r="A71"/>
      <c r="B71" s="59"/>
      <c r="C71" s="395"/>
      <c r="D71" s="398"/>
      <c r="E71" s="414"/>
      <c r="F71" s="77">
        <v>10814</v>
      </c>
      <c r="G71" s="95" t="s">
        <v>251</v>
      </c>
      <c r="H71" s="79">
        <v>30</v>
      </c>
      <c r="I71" s="80">
        <v>20</v>
      </c>
      <c r="J71" s="81"/>
      <c r="K71" s="82" t="s">
        <v>30</v>
      </c>
    </row>
    <row r="72" spans="1:11" ht="26.25" customHeight="1" thickBot="1">
      <c r="A72"/>
      <c r="B72" s="59"/>
      <c r="C72" s="395"/>
      <c r="D72" s="399"/>
      <c r="E72" s="411"/>
      <c r="F72" s="93">
        <v>10815</v>
      </c>
      <c r="G72" s="96" t="s">
        <v>252</v>
      </c>
      <c r="H72" s="84">
        <v>25</v>
      </c>
      <c r="I72" s="85">
        <v>20</v>
      </c>
      <c r="J72" s="86"/>
      <c r="K72" s="87" t="s">
        <v>30</v>
      </c>
    </row>
    <row r="73" spans="1:11" ht="30.75" customHeight="1">
      <c r="A73"/>
      <c r="B73" s="59"/>
      <c r="C73" s="395"/>
      <c r="D73" s="397">
        <v>109</v>
      </c>
      <c r="E73" s="400" t="s">
        <v>253</v>
      </c>
      <c r="F73" s="71">
        <v>10901</v>
      </c>
      <c r="G73" s="72" t="s">
        <v>254</v>
      </c>
      <c r="H73" s="98">
        <v>25</v>
      </c>
      <c r="I73" s="74">
        <v>20</v>
      </c>
      <c r="J73" s="75"/>
      <c r="K73" s="76" t="s">
        <v>29</v>
      </c>
    </row>
    <row r="74" spans="1:11" ht="30.75" customHeight="1">
      <c r="A74"/>
      <c r="B74" s="59"/>
      <c r="C74" s="395"/>
      <c r="D74" s="398"/>
      <c r="E74" s="406"/>
      <c r="F74" s="77">
        <v>10902</v>
      </c>
      <c r="G74" s="78" t="s">
        <v>255</v>
      </c>
      <c r="H74" s="79">
        <v>25</v>
      </c>
      <c r="I74" s="80">
        <v>20</v>
      </c>
      <c r="J74" s="81"/>
      <c r="K74" s="82" t="s">
        <v>29</v>
      </c>
    </row>
    <row r="75" spans="1:11" ht="30.75" customHeight="1">
      <c r="A75"/>
      <c r="B75" s="59"/>
      <c r="C75" s="395"/>
      <c r="D75" s="398"/>
      <c r="E75" s="406"/>
      <c r="F75" s="77">
        <v>10903</v>
      </c>
      <c r="G75" s="78" t="s">
        <v>256</v>
      </c>
      <c r="H75" s="79">
        <v>25</v>
      </c>
      <c r="I75" s="80">
        <v>20</v>
      </c>
      <c r="J75" s="81"/>
      <c r="K75" s="82" t="s">
        <v>29</v>
      </c>
    </row>
    <row r="76" spans="1:11" ht="30.75" customHeight="1">
      <c r="A76"/>
      <c r="B76" s="59"/>
      <c r="C76" s="395"/>
      <c r="D76" s="398"/>
      <c r="E76" s="406"/>
      <c r="F76" s="77">
        <v>10904</v>
      </c>
      <c r="G76" s="78" t="s">
        <v>257</v>
      </c>
      <c r="H76" s="79">
        <v>20</v>
      </c>
      <c r="I76" s="80">
        <v>15</v>
      </c>
      <c r="J76" s="81"/>
      <c r="K76" s="82" t="s">
        <v>29</v>
      </c>
    </row>
    <row r="77" spans="1:11" ht="30.75" customHeight="1">
      <c r="A77"/>
      <c r="B77" s="59"/>
      <c r="C77" s="395"/>
      <c r="D77" s="398"/>
      <c r="E77" s="406"/>
      <c r="F77" s="77">
        <v>10905</v>
      </c>
      <c r="G77" s="78" t="s">
        <v>258</v>
      </c>
      <c r="H77" s="79">
        <v>10</v>
      </c>
      <c r="I77" s="80">
        <v>10</v>
      </c>
      <c r="J77" s="81"/>
      <c r="K77" s="82" t="s">
        <v>30</v>
      </c>
    </row>
    <row r="78" spans="1:11" ht="30.75" customHeight="1">
      <c r="A78"/>
      <c r="B78" s="59"/>
      <c r="C78" s="395"/>
      <c r="D78" s="398"/>
      <c r="E78" s="406"/>
      <c r="F78" s="77">
        <v>10906</v>
      </c>
      <c r="G78" s="78" t="s">
        <v>259</v>
      </c>
      <c r="H78" s="79">
        <v>20</v>
      </c>
      <c r="I78" s="80">
        <v>15</v>
      </c>
      <c r="J78" s="81"/>
      <c r="K78" s="82" t="s">
        <v>18</v>
      </c>
    </row>
    <row r="79" spans="1:11" ht="30.75" customHeight="1">
      <c r="A79"/>
      <c r="B79" s="59"/>
      <c r="C79" s="395"/>
      <c r="D79" s="398"/>
      <c r="E79" s="406"/>
      <c r="F79" s="77">
        <v>10907</v>
      </c>
      <c r="G79" s="78" t="s">
        <v>260</v>
      </c>
      <c r="H79" s="79">
        <v>20</v>
      </c>
      <c r="I79" s="80">
        <v>15</v>
      </c>
      <c r="J79" s="81"/>
      <c r="K79" s="82" t="s">
        <v>29</v>
      </c>
    </row>
    <row r="80" spans="1:11" ht="30.75" customHeight="1">
      <c r="A80"/>
      <c r="B80" s="59"/>
      <c r="C80" s="395"/>
      <c r="D80" s="398"/>
      <c r="E80" s="406"/>
      <c r="F80" s="77">
        <v>10908</v>
      </c>
      <c r="G80" s="78" t="s">
        <v>261</v>
      </c>
      <c r="H80" s="79">
        <v>20</v>
      </c>
      <c r="I80" s="80">
        <v>20</v>
      </c>
      <c r="J80" s="81"/>
      <c r="K80" s="82" t="s">
        <v>29</v>
      </c>
    </row>
    <row r="81" spans="1:11" ht="30.75" customHeight="1">
      <c r="A81"/>
      <c r="B81" s="59"/>
      <c r="C81" s="395"/>
      <c r="D81" s="398"/>
      <c r="E81" s="406"/>
      <c r="F81" s="77">
        <v>10909</v>
      </c>
      <c r="G81" s="78" t="s">
        <v>262</v>
      </c>
      <c r="H81" s="79">
        <v>20</v>
      </c>
      <c r="I81" s="80">
        <v>20</v>
      </c>
      <c r="J81" s="81"/>
      <c r="K81" s="82" t="s">
        <v>29</v>
      </c>
    </row>
    <row r="82" spans="1:11" ht="30.75" customHeight="1">
      <c r="A82"/>
      <c r="B82" s="59"/>
      <c r="C82" s="395"/>
      <c r="D82" s="398"/>
      <c r="E82" s="406"/>
      <c r="F82" s="77">
        <v>10910</v>
      </c>
      <c r="G82" s="88" t="s">
        <v>263</v>
      </c>
      <c r="H82" s="89">
        <v>25</v>
      </c>
      <c r="I82" s="80">
        <v>25</v>
      </c>
      <c r="J82" s="81"/>
      <c r="K82" s="82" t="s">
        <v>18</v>
      </c>
    </row>
    <row r="83" spans="1:11" ht="30.75" customHeight="1" thickBot="1">
      <c r="A83"/>
      <c r="B83" s="59"/>
      <c r="C83" s="395"/>
      <c r="D83" s="399"/>
      <c r="E83" s="407"/>
      <c r="F83" s="93">
        <v>10911</v>
      </c>
      <c r="G83" s="83" t="s">
        <v>264</v>
      </c>
      <c r="H83" s="84">
        <v>30</v>
      </c>
      <c r="I83" s="85">
        <v>20</v>
      </c>
      <c r="J83" s="86"/>
      <c r="K83" s="87" t="s">
        <v>18</v>
      </c>
    </row>
    <row r="84" spans="1:11" ht="37.5" customHeight="1">
      <c r="A84"/>
      <c r="B84" s="59"/>
      <c r="C84" s="395"/>
      <c r="D84" s="397">
        <v>110</v>
      </c>
      <c r="E84" s="408" t="s">
        <v>265</v>
      </c>
      <c r="F84" s="77">
        <v>11001</v>
      </c>
      <c r="G84" s="72" t="s">
        <v>266</v>
      </c>
      <c r="H84" s="73">
        <v>15</v>
      </c>
      <c r="I84" s="74">
        <v>15</v>
      </c>
      <c r="J84" s="75"/>
      <c r="K84" s="76" t="s">
        <v>29</v>
      </c>
    </row>
    <row r="85" spans="1:11" ht="37.5" customHeight="1">
      <c r="A85"/>
      <c r="B85" s="59"/>
      <c r="C85" s="395"/>
      <c r="D85" s="398"/>
      <c r="E85" s="409"/>
      <c r="F85" s="77">
        <v>11002</v>
      </c>
      <c r="G85" s="78" t="s">
        <v>267</v>
      </c>
      <c r="H85" s="79">
        <v>10</v>
      </c>
      <c r="I85" s="80">
        <v>10</v>
      </c>
      <c r="J85" s="81"/>
      <c r="K85" s="82" t="s">
        <v>29</v>
      </c>
    </row>
    <row r="86" spans="1:11" ht="37.5" customHeight="1">
      <c r="A86"/>
      <c r="B86" s="59"/>
      <c r="C86" s="395"/>
      <c r="D86" s="398"/>
      <c r="E86" s="409"/>
      <c r="F86" s="77">
        <v>11003</v>
      </c>
      <c r="G86" s="78" t="s">
        <v>268</v>
      </c>
      <c r="H86" s="79">
        <v>15</v>
      </c>
      <c r="I86" s="80">
        <v>15</v>
      </c>
      <c r="J86" s="81"/>
      <c r="K86" s="82" t="s">
        <v>30</v>
      </c>
    </row>
    <row r="87" spans="1:11" ht="37.5" customHeight="1">
      <c r="A87"/>
      <c r="B87" s="59"/>
      <c r="C87" s="395"/>
      <c r="D87" s="398"/>
      <c r="E87" s="409"/>
      <c r="F87" s="77">
        <v>11004</v>
      </c>
      <c r="G87" s="78" t="s">
        <v>269</v>
      </c>
      <c r="H87" s="79">
        <v>20</v>
      </c>
      <c r="I87" s="80">
        <v>20</v>
      </c>
      <c r="J87" s="81"/>
      <c r="K87" s="82" t="s">
        <v>29</v>
      </c>
    </row>
    <row r="88" spans="1:11" ht="37.5" customHeight="1">
      <c r="A88"/>
      <c r="B88" s="59"/>
      <c r="C88" s="395"/>
      <c r="D88" s="398"/>
      <c r="E88" s="409"/>
      <c r="F88" s="77">
        <v>11005</v>
      </c>
      <c r="G88" s="78" t="s">
        <v>270</v>
      </c>
      <c r="H88" s="79">
        <v>30</v>
      </c>
      <c r="I88" s="80">
        <v>30</v>
      </c>
      <c r="J88" s="81"/>
      <c r="K88" s="82" t="s">
        <v>18</v>
      </c>
    </row>
    <row r="89" spans="1:11" ht="37.5" customHeight="1">
      <c r="A89"/>
      <c r="B89" s="59"/>
      <c r="C89" s="395"/>
      <c r="D89" s="398"/>
      <c r="E89" s="409"/>
      <c r="F89" s="77">
        <v>11006</v>
      </c>
      <c r="G89" s="78" t="s">
        <v>271</v>
      </c>
      <c r="H89" s="79">
        <v>15</v>
      </c>
      <c r="I89" s="80">
        <v>15</v>
      </c>
      <c r="J89" s="81"/>
      <c r="K89" s="82" t="s">
        <v>18</v>
      </c>
    </row>
    <row r="90" spans="1:11" ht="37.5" customHeight="1" thickBot="1">
      <c r="A90"/>
      <c r="B90" s="59"/>
      <c r="C90" s="395"/>
      <c r="D90" s="399"/>
      <c r="E90" s="410"/>
      <c r="F90" s="93">
        <v>11007</v>
      </c>
      <c r="G90" s="83" t="s">
        <v>272</v>
      </c>
      <c r="H90" s="84">
        <v>15</v>
      </c>
      <c r="I90" s="85">
        <v>15</v>
      </c>
      <c r="J90" s="86"/>
      <c r="K90" s="87" t="s">
        <v>29</v>
      </c>
    </row>
    <row r="91" spans="1:11" ht="22.5" customHeight="1">
      <c r="A91"/>
      <c r="B91" s="59"/>
      <c r="C91" s="395"/>
      <c r="D91" s="397">
        <v>111</v>
      </c>
      <c r="E91" s="418" t="s">
        <v>273</v>
      </c>
      <c r="F91" s="77">
        <v>11101</v>
      </c>
      <c r="G91" s="72" t="s">
        <v>274</v>
      </c>
      <c r="H91" s="73">
        <v>20</v>
      </c>
      <c r="I91" s="74">
        <v>20</v>
      </c>
      <c r="J91" s="75"/>
      <c r="K91" s="76" t="s">
        <v>29</v>
      </c>
    </row>
    <row r="92" spans="1:11" ht="22.5" customHeight="1">
      <c r="A92"/>
      <c r="B92" s="59"/>
      <c r="C92" s="395"/>
      <c r="D92" s="398"/>
      <c r="E92" s="419"/>
      <c r="F92" s="77">
        <v>11102</v>
      </c>
      <c r="G92" s="78" t="s">
        <v>275</v>
      </c>
      <c r="H92" s="79">
        <v>20</v>
      </c>
      <c r="I92" s="80">
        <v>20</v>
      </c>
      <c r="J92" s="81"/>
      <c r="K92" s="82" t="s">
        <v>29</v>
      </c>
    </row>
    <row r="93" spans="1:11" ht="22.5" customHeight="1">
      <c r="A93"/>
      <c r="B93" s="59"/>
      <c r="C93" s="395"/>
      <c r="D93" s="398"/>
      <c r="E93" s="419"/>
      <c r="F93" s="77">
        <v>11103</v>
      </c>
      <c r="G93" s="78" t="s">
        <v>276</v>
      </c>
      <c r="H93" s="79">
        <v>20</v>
      </c>
      <c r="I93" s="80">
        <v>15</v>
      </c>
      <c r="J93" s="81"/>
      <c r="K93" s="82" t="s">
        <v>30</v>
      </c>
    </row>
    <row r="94" spans="1:11" ht="22.5" customHeight="1" thickBot="1">
      <c r="A94"/>
      <c r="B94" s="60"/>
      <c r="C94" s="396"/>
      <c r="D94" s="399"/>
      <c r="E94" s="420"/>
      <c r="F94" s="93">
        <v>11104</v>
      </c>
      <c r="G94" s="83" t="s">
        <v>277</v>
      </c>
      <c r="H94" s="84"/>
      <c r="I94" s="85"/>
      <c r="J94" s="86"/>
      <c r="K94" s="87" t="s">
        <v>29</v>
      </c>
    </row>
    <row r="95" spans="1:11" ht="15.6">
      <c r="A95"/>
      <c r="B95" s="61"/>
      <c r="C95" s="62"/>
      <c r="D95" s="63"/>
      <c r="E95" s="62"/>
      <c r="F95" s="52"/>
      <c r="G95" s="64"/>
      <c r="H95" s="65"/>
      <c r="I95" s="66"/>
      <c r="J95" s="67"/>
      <c r="K95" s="46"/>
    </row>
    <row r="96" spans="1:11" ht="15.6">
      <c r="A96"/>
      <c r="B96" s="46"/>
      <c r="C96" s="62"/>
      <c r="D96" s="68"/>
      <c r="E96" s="69"/>
      <c r="F96" s="46"/>
      <c r="G96" s="46"/>
      <c r="H96" s="46"/>
      <c r="I96" s="70"/>
      <c r="J96" s="67"/>
      <c r="K96" s="46"/>
    </row>
    <row r="97" spans="1:11" ht="16.2" thickBot="1">
      <c r="A97"/>
      <c r="B97" s="46"/>
      <c r="C97" s="62"/>
      <c r="D97" s="68"/>
      <c r="E97" s="69"/>
      <c r="F97" s="46"/>
      <c r="G97" s="46"/>
      <c r="H97" s="46"/>
      <c r="I97" s="70"/>
      <c r="J97" s="67"/>
      <c r="K97" s="46"/>
    </row>
    <row r="98" spans="1:11" ht="15.6">
      <c r="A98"/>
      <c r="B98" s="394">
        <v>2</v>
      </c>
      <c r="C98" s="394" t="s">
        <v>278</v>
      </c>
      <c r="D98" s="397">
        <v>201</v>
      </c>
      <c r="E98" s="400" t="s">
        <v>279</v>
      </c>
      <c r="F98" s="58">
        <v>20101</v>
      </c>
      <c r="G98" s="72" t="s">
        <v>280</v>
      </c>
      <c r="H98" s="73">
        <v>30</v>
      </c>
      <c r="I98" s="74">
        <v>30</v>
      </c>
      <c r="J98" s="75"/>
      <c r="K98" s="76" t="s">
        <v>30</v>
      </c>
    </row>
    <row r="99" spans="1:11" ht="15.6">
      <c r="A99"/>
      <c r="B99" s="395"/>
      <c r="C99" s="395"/>
      <c r="D99" s="398"/>
      <c r="E99" s="401"/>
      <c r="F99" s="59">
        <v>20102</v>
      </c>
      <c r="G99" s="78" t="s">
        <v>281</v>
      </c>
      <c r="H99" s="79">
        <v>30</v>
      </c>
      <c r="I99" s="80">
        <v>30</v>
      </c>
      <c r="J99" s="81"/>
      <c r="K99" s="82" t="s">
        <v>29</v>
      </c>
    </row>
    <row r="100" spans="1:11" ht="15.6">
      <c r="A100"/>
      <c r="B100" s="395"/>
      <c r="C100" s="395"/>
      <c r="D100" s="398"/>
      <c r="E100" s="401"/>
      <c r="F100" s="59">
        <v>20103</v>
      </c>
      <c r="G100" s="78" t="s">
        <v>282</v>
      </c>
      <c r="H100" s="79">
        <v>25</v>
      </c>
      <c r="I100" s="80">
        <v>25</v>
      </c>
      <c r="J100" s="81"/>
      <c r="K100" s="82" t="s">
        <v>30</v>
      </c>
    </row>
    <row r="101" spans="1:11" ht="15.6">
      <c r="A101"/>
      <c r="B101" s="395"/>
      <c r="C101" s="395"/>
      <c r="D101" s="398"/>
      <c r="E101" s="401"/>
      <c r="F101" s="59">
        <v>20104</v>
      </c>
      <c r="G101" s="78" t="s">
        <v>283</v>
      </c>
      <c r="H101" s="79">
        <v>30</v>
      </c>
      <c r="I101" s="80">
        <v>30</v>
      </c>
      <c r="J101" s="81"/>
      <c r="K101" s="82" t="s">
        <v>30</v>
      </c>
    </row>
    <row r="102" spans="1:11" ht="31.2">
      <c r="A102"/>
      <c r="B102" s="395"/>
      <c r="C102" s="395"/>
      <c r="D102" s="398"/>
      <c r="E102" s="401"/>
      <c r="F102" s="59">
        <v>20105</v>
      </c>
      <c r="G102" s="78" t="s">
        <v>284</v>
      </c>
      <c r="H102" s="79">
        <v>35</v>
      </c>
      <c r="I102" s="80">
        <v>35</v>
      </c>
      <c r="J102" s="81"/>
      <c r="K102" s="82" t="s">
        <v>18</v>
      </c>
    </row>
    <row r="103" spans="1:11" ht="15.6">
      <c r="A103"/>
      <c r="B103" s="395"/>
      <c r="C103" s="395"/>
      <c r="D103" s="398"/>
      <c r="E103" s="401"/>
      <c r="F103" s="59">
        <v>20106</v>
      </c>
      <c r="G103" s="78" t="s">
        <v>285</v>
      </c>
      <c r="H103" s="79">
        <v>30</v>
      </c>
      <c r="I103" s="80">
        <v>30</v>
      </c>
      <c r="J103" s="81"/>
      <c r="K103" s="82" t="s">
        <v>30</v>
      </c>
    </row>
    <row r="104" spans="1:11" ht="16.2" thickBot="1">
      <c r="A104"/>
      <c r="B104" s="395"/>
      <c r="C104" s="395"/>
      <c r="D104" s="399"/>
      <c r="E104" s="402"/>
      <c r="F104" s="60">
        <v>20107</v>
      </c>
      <c r="G104" s="83" t="s">
        <v>286</v>
      </c>
      <c r="H104" s="84">
        <v>20</v>
      </c>
      <c r="I104" s="85">
        <v>20</v>
      </c>
      <c r="J104" s="86"/>
      <c r="K104" s="87" t="s">
        <v>30</v>
      </c>
    </row>
    <row r="105" spans="1:11" ht="15.6">
      <c r="A105"/>
      <c r="B105" s="395"/>
      <c r="C105" s="395"/>
      <c r="D105" s="403">
        <v>202</v>
      </c>
      <c r="E105" s="400" t="s">
        <v>287</v>
      </c>
      <c r="F105" s="59">
        <v>20201</v>
      </c>
      <c r="G105" s="72" t="s">
        <v>288</v>
      </c>
      <c r="H105" s="73">
        <v>20</v>
      </c>
      <c r="I105" s="74">
        <v>20</v>
      </c>
      <c r="J105" s="75"/>
      <c r="K105" s="76" t="s">
        <v>29</v>
      </c>
    </row>
    <row r="106" spans="1:11" ht="15.6">
      <c r="A106"/>
      <c r="B106" s="395"/>
      <c r="C106" s="395"/>
      <c r="D106" s="404"/>
      <c r="E106" s="406"/>
      <c r="F106" s="59">
        <v>20202</v>
      </c>
      <c r="G106" s="78" t="s">
        <v>289</v>
      </c>
      <c r="H106" s="79">
        <v>20</v>
      </c>
      <c r="I106" s="80">
        <v>20</v>
      </c>
      <c r="J106" s="81"/>
      <c r="K106" s="82" t="s">
        <v>29</v>
      </c>
    </row>
    <row r="107" spans="1:11" ht="15.6">
      <c r="A107"/>
      <c r="B107" s="395"/>
      <c r="C107" s="395"/>
      <c r="D107" s="404"/>
      <c r="E107" s="406"/>
      <c r="F107" s="59">
        <v>20203</v>
      </c>
      <c r="G107" s="78" t="s">
        <v>290</v>
      </c>
      <c r="H107" s="79">
        <v>20</v>
      </c>
      <c r="I107" s="80">
        <v>20</v>
      </c>
      <c r="J107" s="81"/>
      <c r="K107" s="82" t="s">
        <v>29</v>
      </c>
    </row>
    <row r="108" spans="1:11" ht="15.6">
      <c r="A108"/>
      <c r="B108" s="395"/>
      <c r="C108" s="395"/>
      <c r="D108" s="404"/>
      <c r="E108" s="406"/>
      <c r="F108" s="59">
        <v>20204</v>
      </c>
      <c r="G108" s="78" t="s">
        <v>291</v>
      </c>
      <c r="H108" s="79">
        <v>20</v>
      </c>
      <c r="I108" s="80">
        <v>20</v>
      </c>
      <c r="J108" s="81"/>
      <c r="K108" s="82" t="s">
        <v>29</v>
      </c>
    </row>
    <row r="109" spans="1:11" ht="15.6">
      <c r="A109"/>
      <c r="B109" s="395"/>
      <c r="C109" s="395"/>
      <c r="D109" s="404"/>
      <c r="E109" s="406"/>
      <c r="F109" s="59">
        <v>20205</v>
      </c>
      <c r="G109" s="78" t="s">
        <v>292</v>
      </c>
      <c r="H109" s="79">
        <v>10</v>
      </c>
      <c r="I109" s="80">
        <v>10</v>
      </c>
      <c r="J109" s="81"/>
      <c r="K109" s="82" t="s">
        <v>29</v>
      </c>
    </row>
    <row r="110" spans="1:11" ht="31.2">
      <c r="A110"/>
      <c r="B110" s="395"/>
      <c r="C110" s="395"/>
      <c r="D110" s="404"/>
      <c r="E110" s="406"/>
      <c r="F110" s="59">
        <v>20206</v>
      </c>
      <c r="G110" s="78" t="s">
        <v>293</v>
      </c>
      <c r="H110" s="79">
        <v>25</v>
      </c>
      <c r="I110" s="80">
        <v>25</v>
      </c>
      <c r="J110" s="81"/>
      <c r="K110" s="82" t="s">
        <v>18</v>
      </c>
    </row>
    <row r="111" spans="1:11" ht="31.2">
      <c r="A111"/>
      <c r="B111" s="395"/>
      <c r="C111" s="395"/>
      <c r="D111" s="404"/>
      <c r="E111" s="406"/>
      <c r="F111" s="59">
        <v>20207</v>
      </c>
      <c r="G111" s="78" t="s">
        <v>294</v>
      </c>
      <c r="H111" s="79">
        <v>25</v>
      </c>
      <c r="I111" s="80">
        <v>25</v>
      </c>
      <c r="J111" s="81"/>
      <c r="K111" s="82" t="s">
        <v>29</v>
      </c>
    </row>
    <row r="112" spans="1:11" ht="16.2" thickBot="1">
      <c r="A112"/>
      <c r="B112" s="395"/>
      <c r="C112" s="395"/>
      <c r="D112" s="405"/>
      <c r="E112" s="407"/>
      <c r="F112" s="59">
        <v>20208</v>
      </c>
      <c r="G112" s="83" t="s">
        <v>295</v>
      </c>
      <c r="H112" s="84">
        <v>20</v>
      </c>
      <c r="I112" s="85">
        <v>20</v>
      </c>
      <c r="J112" s="86"/>
      <c r="K112" s="87" t="s">
        <v>29</v>
      </c>
    </row>
    <row r="113" spans="1:11" ht="15.6">
      <c r="A113"/>
      <c r="B113" s="395"/>
      <c r="C113" s="395"/>
      <c r="D113" s="403">
        <v>203</v>
      </c>
      <c r="E113" s="408" t="s">
        <v>296</v>
      </c>
      <c r="F113" s="58">
        <v>20301</v>
      </c>
      <c r="G113" s="72" t="s">
        <v>297</v>
      </c>
      <c r="H113" s="73">
        <v>25</v>
      </c>
      <c r="I113" s="74">
        <v>20</v>
      </c>
      <c r="J113" s="75"/>
      <c r="K113" s="76" t="s">
        <v>29</v>
      </c>
    </row>
    <row r="114" spans="1:11" ht="15.6">
      <c r="A114"/>
      <c r="B114" s="395"/>
      <c r="C114" s="395"/>
      <c r="D114" s="404"/>
      <c r="E114" s="409"/>
      <c r="F114" s="59">
        <v>20302</v>
      </c>
      <c r="G114" s="78" t="s">
        <v>298</v>
      </c>
      <c r="H114" s="79">
        <v>15</v>
      </c>
      <c r="I114" s="80">
        <v>15</v>
      </c>
      <c r="J114" s="81"/>
      <c r="K114" s="82" t="s">
        <v>29</v>
      </c>
    </row>
    <row r="115" spans="1:11" ht="15.6">
      <c r="A115"/>
      <c r="B115" s="395"/>
      <c r="C115" s="395"/>
      <c r="D115" s="404"/>
      <c r="E115" s="409"/>
      <c r="F115" s="59">
        <v>20303</v>
      </c>
      <c r="G115" s="78" t="s">
        <v>299</v>
      </c>
      <c r="H115" s="79">
        <v>20</v>
      </c>
      <c r="I115" s="80">
        <v>20</v>
      </c>
      <c r="J115" s="81"/>
      <c r="K115" s="82" t="s">
        <v>29</v>
      </c>
    </row>
    <row r="116" spans="1:11" ht="31.8" thickBot="1">
      <c r="A116"/>
      <c r="B116" s="395"/>
      <c r="C116" s="395"/>
      <c r="D116" s="405"/>
      <c r="E116" s="410"/>
      <c r="F116" s="60">
        <v>20304</v>
      </c>
      <c r="G116" s="83" t="s">
        <v>300</v>
      </c>
      <c r="H116" s="84">
        <v>15</v>
      </c>
      <c r="I116" s="85">
        <v>15</v>
      </c>
      <c r="J116" s="86"/>
      <c r="K116" s="87" t="s">
        <v>30</v>
      </c>
    </row>
    <row r="117" spans="1:11" ht="15.6">
      <c r="A117"/>
      <c r="B117" s="395"/>
      <c r="C117" s="395"/>
      <c r="D117" s="403">
        <v>204</v>
      </c>
      <c r="E117" s="408" t="s">
        <v>301</v>
      </c>
      <c r="F117" s="59">
        <v>20401</v>
      </c>
      <c r="G117" s="72" t="s">
        <v>302</v>
      </c>
      <c r="H117" s="73">
        <v>15</v>
      </c>
      <c r="I117" s="74">
        <v>15</v>
      </c>
      <c r="J117" s="75"/>
      <c r="K117" s="76" t="s">
        <v>30</v>
      </c>
    </row>
    <row r="118" spans="1:11" ht="15.6">
      <c r="A118"/>
      <c r="B118" s="395"/>
      <c r="C118" s="395"/>
      <c r="D118" s="404"/>
      <c r="E118" s="409"/>
      <c r="F118" s="59">
        <v>20402</v>
      </c>
      <c r="G118" s="78" t="s">
        <v>303</v>
      </c>
      <c r="H118" s="79">
        <v>20</v>
      </c>
      <c r="I118" s="80">
        <v>15</v>
      </c>
      <c r="J118" s="81"/>
      <c r="K118" s="82" t="s">
        <v>18</v>
      </c>
    </row>
    <row r="119" spans="1:11" ht="15.6">
      <c r="A119"/>
      <c r="B119" s="395"/>
      <c r="C119" s="395"/>
      <c r="D119" s="404"/>
      <c r="E119" s="409"/>
      <c r="F119" s="59">
        <v>20403</v>
      </c>
      <c r="G119" s="78" t="s">
        <v>304</v>
      </c>
      <c r="H119" s="79">
        <v>15</v>
      </c>
      <c r="I119" s="80">
        <v>15</v>
      </c>
      <c r="J119" s="81"/>
      <c r="K119" s="82" t="s">
        <v>18</v>
      </c>
    </row>
    <row r="120" spans="1:11" ht="15.6">
      <c r="A120"/>
      <c r="B120" s="395"/>
      <c r="C120" s="395"/>
      <c r="D120" s="404"/>
      <c r="E120" s="409"/>
      <c r="F120" s="59">
        <v>20404</v>
      </c>
      <c r="G120" s="78" t="s">
        <v>305</v>
      </c>
      <c r="H120" s="79">
        <v>15</v>
      </c>
      <c r="I120" s="80">
        <v>15</v>
      </c>
      <c r="J120" s="81"/>
      <c r="K120" s="82" t="s">
        <v>30</v>
      </c>
    </row>
    <row r="121" spans="1:11" ht="31.2">
      <c r="A121"/>
      <c r="B121" s="395"/>
      <c r="C121" s="395"/>
      <c r="D121" s="404"/>
      <c r="E121" s="409"/>
      <c r="F121" s="59">
        <v>20405</v>
      </c>
      <c r="G121" s="78" t="s">
        <v>306</v>
      </c>
      <c r="H121" s="79">
        <v>20</v>
      </c>
      <c r="I121" s="80">
        <v>20</v>
      </c>
      <c r="J121" s="81"/>
      <c r="K121" s="82" t="s">
        <v>18</v>
      </c>
    </row>
    <row r="122" spans="1:11" ht="31.2">
      <c r="A122"/>
      <c r="B122" s="395"/>
      <c r="C122" s="395"/>
      <c r="D122" s="404"/>
      <c r="E122" s="409"/>
      <c r="F122" s="59">
        <v>20406</v>
      </c>
      <c r="G122" s="78" t="s">
        <v>307</v>
      </c>
      <c r="H122" s="99">
        <v>15</v>
      </c>
      <c r="I122" s="80">
        <v>15</v>
      </c>
      <c r="J122" s="81"/>
      <c r="K122" s="82" t="s">
        <v>18</v>
      </c>
    </row>
    <row r="123" spans="1:11" ht="15.6">
      <c r="A123"/>
      <c r="B123" s="395"/>
      <c r="C123" s="395"/>
      <c r="D123" s="404"/>
      <c r="E123" s="409"/>
      <c r="F123" s="59">
        <v>20407</v>
      </c>
      <c r="G123" s="78" t="s">
        <v>308</v>
      </c>
      <c r="H123" s="79">
        <v>25</v>
      </c>
      <c r="I123" s="80">
        <v>25</v>
      </c>
      <c r="J123" s="81"/>
      <c r="K123" s="82" t="s">
        <v>30</v>
      </c>
    </row>
    <row r="124" spans="1:11" ht="15.6">
      <c r="A124"/>
      <c r="B124" s="395"/>
      <c r="C124" s="395"/>
      <c r="D124" s="404"/>
      <c r="E124" s="409"/>
      <c r="F124" s="59">
        <v>20408</v>
      </c>
      <c r="G124" s="78" t="s">
        <v>309</v>
      </c>
      <c r="H124" s="79">
        <v>30</v>
      </c>
      <c r="I124" s="80">
        <v>30</v>
      </c>
      <c r="J124" s="81"/>
      <c r="K124" s="82" t="s">
        <v>30</v>
      </c>
    </row>
    <row r="125" spans="1:11" ht="31.2">
      <c r="A125"/>
      <c r="B125" s="395"/>
      <c r="C125" s="395"/>
      <c r="D125" s="404"/>
      <c r="E125" s="409"/>
      <c r="F125" s="59">
        <v>20409</v>
      </c>
      <c r="G125" s="78" t="s">
        <v>310</v>
      </c>
      <c r="H125" s="79">
        <v>15</v>
      </c>
      <c r="I125" s="80">
        <v>15</v>
      </c>
      <c r="J125" s="81"/>
      <c r="K125" s="82" t="s">
        <v>18</v>
      </c>
    </row>
    <row r="126" spans="1:11" ht="15.6">
      <c r="A126"/>
      <c r="B126" s="395"/>
      <c r="C126" s="395"/>
      <c r="D126" s="404"/>
      <c r="E126" s="409"/>
      <c r="F126" s="59">
        <v>20410</v>
      </c>
      <c r="G126" s="78" t="s">
        <v>311</v>
      </c>
      <c r="H126" s="79">
        <v>25</v>
      </c>
      <c r="I126" s="80">
        <v>25</v>
      </c>
      <c r="J126" s="81"/>
      <c r="K126" s="82" t="s">
        <v>18</v>
      </c>
    </row>
    <row r="127" spans="1:11" ht="16.2" thickBot="1">
      <c r="A127"/>
      <c r="B127" s="395"/>
      <c r="C127" s="395"/>
      <c r="D127" s="405"/>
      <c r="E127" s="411"/>
      <c r="F127" s="59">
        <v>20411</v>
      </c>
      <c r="G127" s="96" t="s">
        <v>312</v>
      </c>
      <c r="H127" s="84">
        <v>10</v>
      </c>
      <c r="I127" s="85">
        <v>10</v>
      </c>
      <c r="J127" s="86"/>
      <c r="K127" s="87" t="s">
        <v>18</v>
      </c>
    </row>
    <row r="128" spans="1:11" ht="15.6">
      <c r="A128"/>
      <c r="B128" s="395"/>
      <c r="C128" s="395"/>
      <c r="D128" s="403">
        <v>205</v>
      </c>
      <c r="E128" s="408" t="s">
        <v>313</v>
      </c>
      <c r="F128" s="58">
        <v>20501</v>
      </c>
      <c r="G128" s="72" t="s">
        <v>314</v>
      </c>
      <c r="H128" s="73">
        <v>20</v>
      </c>
      <c r="I128" s="74">
        <v>20</v>
      </c>
      <c r="J128" s="75"/>
      <c r="K128" s="76" t="s">
        <v>18</v>
      </c>
    </row>
    <row r="129" spans="1:11" ht="15.6">
      <c r="A129"/>
      <c r="B129" s="395"/>
      <c r="C129" s="395"/>
      <c r="D129" s="404"/>
      <c r="E129" s="412"/>
      <c r="F129" s="59">
        <v>20502</v>
      </c>
      <c r="G129" s="78" t="s">
        <v>315</v>
      </c>
      <c r="H129" s="79">
        <v>20</v>
      </c>
      <c r="I129" s="80">
        <v>15</v>
      </c>
      <c r="J129" s="81"/>
      <c r="K129" s="82" t="s">
        <v>18</v>
      </c>
    </row>
    <row r="130" spans="1:11" ht="16.2" thickBot="1">
      <c r="A130"/>
      <c r="B130" s="395"/>
      <c r="C130" s="395"/>
      <c r="D130" s="405"/>
      <c r="E130" s="413"/>
      <c r="F130" s="60">
        <v>20503</v>
      </c>
      <c r="G130" s="83" t="s">
        <v>316</v>
      </c>
      <c r="H130" s="84">
        <v>15</v>
      </c>
      <c r="I130" s="85">
        <v>15</v>
      </c>
      <c r="J130" s="86"/>
      <c r="K130" s="87" t="s">
        <v>18</v>
      </c>
    </row>
    <row r="131" spans="1:11" ht="15.6">
      <c r="A131"/>
      <c r="B131" s="395"/>
      <c r="C131" s="395"/>
      <c r="D131" s="397">
        <v>206</v>
      </c>
      <c r="E131" s="415" t="s">
        <v>317</v>
      </c>
      <c r="F131" s="59">
        <v>20601</v>
      </c>
      <c r="G131" s="94" t="s">
        <v>318</v>
      </c>
      <c r="H131" s="73">
        <v>30</v>
      </c>
      <c r="I131" s="74">
        <v>25</v>
      </c>
      <c r="J131" s="75"/>
      <c r="K131" s="76" t="s">
        <v>30</v>
      </c>
    </row>
    <row r="132" spans="1:11" ht="15.6">
      <c r="A132"/>
      <c r="B132" s="395"/>
      <c r="C132" s="395"/>
      <c r="D132" s="398"/>
      <c r="E132" s="416"/>
      <c r="F132" s="59">
        <v>20602</v>
      </c>
      <c r="G132" s="95" t="s">
        <v>319</v>
      </c>
      <c r="H132" s="79">
        <v>15</v>
      </c>
      <c r="I132" s="80">
        <v>15</v>
      </c>
      <c r="J132" s="81"/>
      <c r="K132" s="82" t="s">
        <v>30</v>
      </c>
    </row>
    <row r="133" spans="1:11" ht="15.6">
      <c r="A133"/>
      <c r="B133" s="395"/>
      <c r="C133" s="395"/>
      <c r="D133" s="398"/>
      <c r="E133" s="416"/>
      <c r="F133" s="59">
        <v>20603</v>
      </c>
      <c r="G133" s="100" t="s">
        <v>320</v>
      </c>
      <c r="H133" s="89">
        <v>20</v>
      </c>
      <c r="I133" s="80">
        <v>15</v>
      </c>
      <c r="J133" s="81"/>
      <c r="K133" s="82" t="s">
        <v>30</v>
      </c>
    </row>
    <row r="134" spans="1:11" ht="16.2" thickBot="1">
      <c r="A134"/>
      <c r="B134" s="395"/>
      <c r="C134" s="395"/>
      <c r="D134" s="399"/>
      <c r="E134" s="417"/>
      <c r="F134" s="59">
        <v>20604</v>
      </c>
      <c r="G134" s="96" t="s">
        <v>321</v>
      </c>
      <c r="H134" s="84">
        <v>20</v>
      </c>
      <c r="I134" s="85">
        <v>15</v>
      </c>
      <c r="J134" s="86"/>
      <c r="K134" s="87" t="s">
        <v>30</v>
      </c>
    </row>
    <row r="135" spans="1:11" ht="31.2">
      <c r="A135"/>
      <c r="B135" s="395"/>
      <c r="C135" s="395"/>
      <c r="D135" s="397">
        <v>207</v>
      </c>
      <c r="E135" s="400" t="s">
        <v>322</v>
      </c>
      <c r="F135" s="58">
        <v>20701</v>
      </c>
      <c r="G135" s="72" t="s">
        <v>323</v>
      </c>
      <c r="H135" s="73">
        <v>20</v>
      </c>
      <c r="I135" s="74">
        <v>15</v>
      </c>
      <c r="J135" s="75"/>
      <c r="K135" s="76" t="s">
        <v>29</v>
      </c>
    </row>
    <row r="136" spans="1:11" ht="31.2">
      <c r="A136"/>
      <c r="B136" s="395"/>
      <c r="C136" s="395"/>
      <c r="D136" s="398"/>
      <c r="E136" s="401"/>
      <c r="F136" s="59">
        <v>20702</v>
      </c>
      <c r="G136" s="78" t="s">
        <v>324</v>
      </c>
      <c r="H136" s="79">
        <v>30</v>
      </c>
      <c r="I136" s="80">
        <v>30</v>
      </c>
      <c r="J136" s="81"/>
      <c r="K136" s="82" t="s">
        <v>30</v>
      </c>
    </row>
    <row r="137" spans="1:11" ht="31.8" thickBot="1">
      <c r="A137"/>
      <c r="B137" s="395"/>
      <c r="C137" s="395"/>
      <c r="D137" s="399"/>
      <c r="E137" s="402"/>
      <c r="F137" s="60">
        <v>20703</v>
      </c>
      <c r="G137" s="83" t="s">
        <v>325</v>
      </c>
      <c r="H137" s="84">
        <v>20</v>
      </c>
      <c r="I137" s="85">
        <v>20</v>
      </c>
      <c r="J137" s="86"/>
      <c r="K137" s="87" t="s">
        <v>30</v>
      </c>
    </row>
    <row r="138" spans="1:11" ht="15.6">
      <c r="A138"/>
      <c r="B138" s="395"/>
      <c r="C138" s="395"/>
      <c r="D138" s="397">
        <v>208</v>
      </c>
      <c r="E138" s="400" t="s">
        <v>326</v>
      </c>
      <c r="F138" s="58">
        <v>20801</v>
      </c>
      <c r="G138" s="72" t="s">
        <v>327</v>
      </c>
      <c r="H138" s="73">
        <v>5</v>
      </c>
      <c r="I138" s="74">
        <v>5</v>
      </c>
      <c r="J138" s="75"/>
      <c r="K138" s="76" t="s">
        <v>29</v>
      </c>
    </row>
    <row r="139" spans="1:11" ht="15.6">
      <c r="A139"/>
      <c r="B139" s="395"/>
      <c r="C139" s="395"/>
      <c r="D139" s="398"/>
      <c r="E139" s="406"/>
      <c r="F139" s="59">
        <v>20802</v>
      </c>
      <c r="G139" s="78" t="s">
        <v>328</v>
      </c>
      <c r="H139" s="79">
        <v>15</v>
      </c>
      <c r="I139" s="80">
        <v>15</v>
      </c>
      <c r="J139" s="81"/>
      <c r="K139" s="82" t="s">
        <v>30</v>
      </c>
    </row>
    <row r="140" spans="1:11" ht="31.2">
      <c r="A140"/>
      <c r="B140" s="395"/>
      <c r="C140" s="395"/>
      <c r="D140" s="398"/>
      <c r="E140" s="406"/>
      <c r="F140" s="59">
        <v>20803</v>
      </c>
      <c r="G140" s="78" t="s">
        <v>329</v>
      </c>
      <c r="H140" s="79">
        <v>15</v>
      </c>
      <c r="I140" s="80">
        <v>15</v>
      </c>
      <c r="J140" s="81"/>
      <c r="K140" s="82" t="s">
        <v>30</v>
      </c>
    </row>
    <row r="141" spans="1:11" ht="31.2">
      <c r="A141"/>
      <c r="B141" s="395"/>
      <c r="C141" s="395"/>
      <c r="D141" s="398"/>
      <c r="E141" s="406"/>
      <c r="F141" s="59">
        <v>20804</v>
      </c>
      <c r="G141" s="78" t="s">
        <v>330</v>
      </c>
      <c r="H141" s="79">
        <v>20</v>
      </c>
      <c r="I141" s="80">
        <v>20</v>
      </c>
      <c r="J141" s="81"/>
      <c r="K141" s="82" t="s">
        <v>30</v>
      </c>
    </row>
    <row r="142" spans="1:11" ht="15.6">
      <c r="A142"/>
      <c r="B142" s="395"/>
      <c r="C142" s="395"/>
      <c r="D142" s="398"/>
      <c r="E142" s="406"/>
      <c r="F142" s="59">
        <v>20805</v>
      </c>
      <c r="G142" s="78" t="s">
        <v>331</v>
      </c>
      <c r="H142" s="79">
        <v>25</v>
      </c>
      <c r="I142" s="80">
        <v>25</v>
      </c>
      <c r="J142" s="81"/>
      <c r="K142" s="82" t="s">
        <v>29</v>
      </c>
    </row>
    <row r="143" spans="1:11" ht="15.6">
      <c r="A143"/>
      <c r="B143" s="395"/>
      <c r="C143" s="395"/>
      <c r="D143" s="398"/>
      <c r="E143" s="406"/>
      <c r="F143" s="59">
        <v>20806</v>
      </c>
      <c r="G143" s="78" t="s">
        <v>332</v>
      </c>
      <c r="H143" s="79">
        <v>20</v>
      </c>
      <c r="I143" s="80">
        <v>20</v>
      </c>
      <c r="J143" s="81"/>
      <c r="K143" s="82" t="s">
        <v>30</v>
      </c>
    </row>
    <row r="144" spans="1:11" ht="15.6">
      <c r="A144"/>
      <c r="B144" s="395"/>
      <c r="C144" s="395"/>
      <c r="D144" s="398"/>
      <c r="E144" s="406"/>
      <c r="F144" s="59">
        <v>20807</v>
      </c>
      <c r="G144" s="101" t="s">
        <v>333</v>
      </c>
      <c r="H144" s="79">
        <v>15</v>
      </c>
      <c r="I144" s="80">
        <v>15</v>
      </c>
      <c r="J144" s="81"/>
      <c r="K144" s="82" t="s">
        <v>30</v>
      </c>
    </row>
    <row r="145" spans="1:11" ht="15.6">
      <c r="A145"/>
      <c r="B145" s="395"/>
      <c r="C145" s="395"/>
      <c r="D145" s="398"/>
      <c r="E145" s="406"/>
      <c r="F145" s="59">
        <v>20808</v>
      </c>
      <c r="G145" s="78" t="s">
        <v>334</v>
      </c>
      <c r="H145" s="79">
        <v>15</v>
      </c>
      <c r="I145" s="80">
        <v>15</v>
      </c>
      <c r="J145" s="81"/>
      <c r="K145" s="82" t="s">
        <v>30</v>
      </c>
    </row>
    <row r="146" spans="1:11" ht="16.2" thickBot="1">
      <c r="A146"/>
      <c r="B146" s="396"/>
      <c r="C146" s="396"/>
      <c r="D146" s="399"/>
      <c r="E146" s="407"/>
      <c r="F146" s="60">
        <v>20809</v>
      </c>
      <c r="G146" s="83" t="s">
        <v>31</v>
      </c>
      <c r="H146" s="84"/>
      <c r="I146" s="85"/>
      <c r="J146" s="86"/>
      <c r="K146" s="87" t="s">
        <v>29</v>
      </c>
    </row>
  </sheetData>
  <mergeCells count="42">
    <mergeCell ref="D44:D46"/>
    <mergeCell ref="E44:E46"/>
    <mergeCell ref="D131:D134"/>
    <mergeCell ref="E131:E134"/>
    <mergeCell ref="D73:D83"/>
    <mergeCell ref="E73:E83"/>
    <mergeCell ref="D84:D90"/>
    <mergeCell ref="E84:E90"/>
    <mergeCell ref="D91:D94"/>
    <mergeCell ref="E91:E94"/>
    <mergeCell ref="B4:B94"/>
    <mergeCell ref="C4:C94"/>
    <mergeCell ref="D4:D20"/>
    <mergeCell ref="E4:E20"/>
    <mergeCell ref="D21:D33"/>
    <mergeCell ref="E21:E33"/>
    <mergeCell ref="D47:D51"/>
    <mergeCell ref="E47:E51"/>
    <mergeCell ref="D52:D57"/>
    <mergeCell ref="E52:E57"/>
    <mergeCell ref="D58:D72"/>
    <mergeCell ref="E58:E72"/>
    <mergeCell ref="D34:D36"/>
    <mergeCell ref="E34:E36"/>
    <mergeCell ref="D37:D43"/>
    <mergeCell ref="E37:E43"/>
    <mergeCell ref="B98:B146"/>
    <mergeCell ref="C98:C146"/>
    <mergeCell ref="D98:D104"/>
    <mergeCell ref="E98:E104"/>
    <mergeCell ref="D105:D112"/>
    <mergeCell ref="E105:E112"/>
    <mergeCell ref="D113:D116"/>
    <mergeCell ref="E113:E116"/>
    <mergeCell ref="D135:D137"/>
    <mergeCell ref="E135:E137"/>
    <mergeCell ref="D138:D146"/>
    <mergeCell ref="E138:E146"/>
    <mergeCell ref="D117:D127"/>
    <mergeCell ref="E117:E127"/>
    <mergeCell ref="D128:D130"/>
    <mergeCell ref="E128:E130"/>
  </mergeCells>
  <pageMargins left="0.7" right="0.7" top="0.75" bottom="0.75" header="0.3" footer="0.3"/>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J91"/>
  <sheetViews>
    <sheetView zoomScale="85" view="normal" tabSelected="1" workbookViewId="0">
      <selection pane="topLeft" activeCell="B17" sqref="B17"/>
    </sheetView>
  </sheetViews>
  <sheetFormatPr defaultColWidth="8.6640625" defaultRowHeight="12.6" baseColWidth="0"/>
  <cols>
    <col min="1" max="1" width="9.5703125" style="151" customWidth="1"/>
    <col min="2" max="2" width="65.41796875" style="151" customWidth="1"/>
    <col min="3" max="3" width="10.140625" style="151" customWidth="1"/>
    <col min="4" max="4" width="7" style="151" customWidth="1"/>
    <col min="5" max="5" width="13" style="151" customWidth="1"/>
    <col min="6" max="6" width="14.41796875" style="151" customWidth="1"/>
    <col min="7" max="16384" width="8.7109375" style="151" customWidth="1"/>
  </cols>
  <sheetData>
    <row r="1" spans="1:6" ht="13.2">
      <c r="A1" s="232" t="s">
        <v>30</v>
      </c>
      <c r="B1" s="233" t="s">
        <v>799</v>
      </c>
      <c r="C1" s="233" t="s">
        <v>798</v>
      </c>
      <c r="D1" s="233" t="s">
        <v>797</v>
      </c>
      <c r="E1" s="234" t="s">
        <v>15</v>
      </c>
      <c r="F1" s="234" t="s">
        <v>796</v>
      </c>
    </row>
    <row r="2" spans="1:6" ht="13.2">
      <c r="A2" s="235"/>
      <c r="B2" s="236"/>
      <c r="C2" s="236"/>
      <c r="D2" s="236"/>
      <c r="E2" s="237"/>
      <c r="F2" s="237"/>
    </row>
    <row r="3" spans="1:6" ht="13.2">
      <c r="A3" s="191"/>
      <c r="B3" s="165" t="s">
        <v>1007</v>
      </c>
      <c r="C3" s="193"/>
      <c r="D3" s="193"/>
      <c r="E3" s="192"/>
      <c r="F3" s="192"/>
    </row>
    <row r="4" spans="1:6" ht="13.2">
      <c r="A4" s="191"/>
      <c r="B4" s="196"/>
      <c r="C4" s="197"/>
      <c r="D4" s="193"/>
      <c r="E4" s="192"/>
      <c r="F4" s="192"/>
    </row>
    <row r="5" spans="1:6" ht="13.2">
      <c r="A5" s="191">
        <v>1</v>
      </c>
      <c r="B5" s="196" t="s">
        <v>795</v>
      </c>
      <c r="C5" s="194">
        <v>1</v>
      </c>
      <c r="D5" s="195" t="s">
        <v>30</v>
      </c>
      <c r="E5" s="186">
        <f>SUM(E7:E7)</f>
        <v>0</v>
      </c>
      <c r="F5" s="186">
        <f>E5*C5</f>
        <v>0</v>
      </c>
    </row>
    <row r="6" spans="1:6" ht="13.2">
      <c r="A6" s="191"/>
      <c r="B6" s="196"/>
      <c r="C6" s="197"/>
      <c r="D6" s="193"/>
      <c r="E6" s="192"/>
      <c r="F6" s="192"/>
    </row>
    <row r="7" spans="1:6" ht="13.2">
      <c r="A7" s="191"/>
      <c r="B7" s="196"/>
      <c r="C7" s="197"/>
      <c r="D7" s="193"/>
      <c r="E7" s="192"/>
      <c r="F7" s="192"/>
    </row>
    <row r="8" spans="1:6" ht="13.2">
      <c r="A8" s="191"/>
      <c r="B8" s="196"/>
      <c r="C8" s="197"/>
      <c r="D8" s="193"/>
      <c r="E8" s="192"/>
      <c r="F8" s="192"/>
    </row>
    <row r="9" spans="1:6" ht="13.2">
      <c r="A9" s="191">
        <v>2</v>
      </c>
      <c r="B9" s="196" t="s">
        <v>813</v>
      </c>
      <c r="C9" s="194">
        <v>1</v>
      </c>
      <c r="D9" s="195" t="s">
        <v>30</v>
      </c>
      <c r="E9" s="186">
        <v>47208</v>
      </c>
      <c r="F9" s="186">
        <f>E9*C9</f>
        <v>47208</v>
      </c>
    </row>
    <row r="10" spans="1:6" ht="13.2">
      <c r="A10" s="191"/>
      <c r="B10" s="196"/>
      <c r="C10" s="194"/>
      <c r="D10" s="195"/>
      <c r="E10" s="186"/>
      <c r="F10" s="186"/>
    </row>
    <row r="11" spans="1:6" ht="13.2">
      <c r="A11" s="191"/>
      <c r="B11" s="196"/>
      <c r="C11" s="194"/>
      <c r="D11" s="195"/>
      <c r="E11" s="186"/>
      <c r="F11" s="186"/>
    </row>
    <row r="12" spans="1:6" ht="13.2">
      <c r="A12" s="175"/>
      <c r="B12" s="184"/>
      <c r="C12" s="197"/>
      <c r="D12" s="193"/>
      <c r="E12" s="192"/>
      <c r="F12" s="186"/>
    </row>
    <row r="13" spans="1:6" ht="13.2">
      <c r="A13" s="191">
        <v>3</v>
      </c>
      <c r="B13" s="190" t="s">
        <v>812</v>
      </c>
      <c r="C13" s="212">
        <v>1</v>
      </c>
      <c r="D13" s="189" t="s">
        <v>30</v>
      </c>
      <c r="E13" s="186">
        <v>76457</v>
      </c>
      <c r="F13" s="186">
        <f>E13*C13</f>
        <v>76457</v>
      </c>
    </row>
    <row r="14" spans="1:6" ht="13.2">
      <c r="A14" s="191"/>
      <c r="B14" s="190"/>
      <c r="C14" s="212"/>
      <c r="D14" s="189"/>
      <c r="E14" s="186"/>
      <c r="F14" s="186"/>
    </row>
    <row r="15" spans="1:6" ht="13.2">
      <c r="A15" s="191"/>
      <c r="B15" s="188"/>
      <c r="C15" s="212"/>
      <c r="D15" s="189"/>
      <c r="E15" s="186"/>
      <c r="F15" s="186"/>
    </row>
    <row r="16" spans="1:6" ht="13.2">
      <c r="A16" s="175"/>
      <c r="B16" s="188"/>
      <c r="C16" s="213"/>
      <c r="D16" s="181"/>
      <c r="E16" s="192"/>
      <c r="F16" s="186"/>
    </row>
    <row r="17" spans="1:6" ht="13.2">
      <c r="A17" s="191">
        <v>4</v>
      </c>
      <c r="B17" s="190" t="s">
        <v>811</v>
      </c>
      <c r="C17" s="212">
        <v>1</v>
      </c>
      <c r="D17" s="189" t="s">
        <v>30</v>
      </c>
      <c r="E17" s="186">
        <v>104557</v>
      </c>
      <c r="F17" s="186">
        <f>E17*C17</f>
        <v>104557</v>
      </c>
    </row>
    <row r="18" spans="1:6" ht="13.2">
      <c r="A18" s="191"/>
      <c r="B18" s="190"/>
      <c r="C18" s="187"/>
      <c r="D18" s="189"/>
      <c r="E18" s="186"/>
      <c r="F18" s="186"/>
    </row>
    <row r="19" spans="1:6" ht="13.2">
      <c r="A19" s="191"/>
      <c r="B19" s="190"/>
      <c r="C19" s="187"/>
      <c r="D19" s="189"/>
      <c r="E19" s="186"/>
      <c r="F19" s="186"/>
    </row>
    <row r="20" spans="1:6" ht="13.2">
      <c r="A20" s="175"/>
      <c r="B20" s="188"/>
      <c r="C20" s="182"/>
      <c r="D20" s="181"/>
      <c r="E20" s="192"/>
      <c r="F20" s="186"/>
    </row>
    <row r="21" spans="1:6" ht="13.2">
      <c r="A21" s="191">
        <v>5</v>
      </c>
      <c r="B21" s="190" t="s">
        <v>810</v>
      </c>
      <c r="C21" s="187">
        <v>1</v>
      </c>
      <c r="D21" s="189" t="s">
        <v>30</v>
      </c>
      <c r="E21" s="186">
        <v>151451</v>
      </c>
      <c r="F21" s="186">
        <f>E21*C21</f>
        <v>151451</v>
      </c>
    </row>
    <row r="22" spans="1:6" ht="13.2">
      <c r="A22" s="191"/>
      <c r="B22" s="190"/>
      <c r="C22" s="187"/>
      <c r="D22" s="189"/>
      <c r="E22" s="186"/>
      <c r="F22" s="186"/>
    </row>
    <row r="23" spans="1:6" ht="13.2">
      <c r="A23" s="191"/>
      <c r="B23" s="190"/>
      <c r="C23" s="187"/>
      <c r="D23" s="189"/>
      <c r="E23" s="186"/>
      <c r="F23" s="186"/>
    </row>
    <row r="24" spans="1:6" ht="13.2">
      <c r="A24" s="175"/>
      <c r="B24" s="188"/>
      <c r="C24" s="182"/>
      <c r="D24" s="181"/>
      <c r="E24" s="192"/>
      <c r="F24" s="186"/>
    </row>
    <row r="25" spans="1:6" ht="14.4" customHeight="1">
      <c r="A25" s="191">
        <v>6</v>
      </c>
      <c r="B25" s="190" t="s">
        <v>809</v>
      </c>
      <c r="C25" s="187">
        <v>1</v>
      </c>
      <c r="D25" s="189" t="s">
        <v>30</v>
      </c>
      <c r="E25" s="186">
        <v>186307</v>
      </c>
      <c r="F25" s="186">
        <f>E25*C25</f>
        <v>186307</v>
      </c>
    </row>
    <row r="26" spans="1:6" ht="14.4" customHeight="1">
      <c r="A26" s="191"/>
      <c r="B26" s="190"/>
      <c r="C26" s="187"/>
      <c r="D26" s="189"/>
      <c r="E26" s="186"/>
      <c r="F26" s="186"/>
    </row>
    <row r="27" spans="1:6" ht="14.4" customHeight="1">
      <c r="A27" s="191"/>
      <c r="B27" s="190"/>
      <c r="C27" s="187"/>
      <c r="D27" s="189"/>
      <c r="E27" s="186"/>
      <c r="F27" s="186"/>
    </row>
    <row r="28" spans="1:6" ht="13.2">
      <c r="A28" s="175"/>
      <c r="B28" s="188"/>
      <c r="C28" s="182"/>
      <c r="D28" s="181"/>
      <c r="E28" s="192"/>
      <c r="F28" s="186"/>
    </row>
    <row r="29" spans="1:6" ht="13.2">
      <c r="A29" s="191">
        <v>7</v>
      </c>
      <c r="B29" s="190" t="s">
        <v>788</v>
      </c>
      <c r="C29" s="187">
        <v>1</v>
      </c>
      <c r="D29" s="189" t="s">
        <v>30</v>
      </c>
      <c r="E29" s="186">
        <v>159834</v>
      </c>
      <c r="F29" s="186">
        <f>E29*C29</f>
        <v>159834</v>
      </c>
    </row>
    <row r="30" spans="1:6" ht="13.2">
      <c r="A30" s="191"/>
      <c r="B30" s="190"/>
      <c r="C30" s="187"/>
      <c r="D30" s="189"/>
      <c r="E30" s="186"/>
      <c r="F30" s="186"/>
    </row>
    <row r="31" spans="1:6" ht="13.2">
      <c r="A31" s="191"/>
      <c r="B31" s="190"/>
      <c r="C31" s="187"/>
      <c r="D31" s="189"/>
      <c r="E31" s="186"/>
      <c r="F31" s="186"/>
    </row>
    <row r="32" spans="1:6" ht="13.2">
      <c r="A32" s="175"/>
      <c r="B32" s="188"/>
      <c r="C32" s="182"/>
      <c r="D32" s="181"/>
      <c r="E32" s="192"/>
      <c r="F32" s="186"/>
    </row>
    <row r="33" spans="1:6" ht="13.2">
      <c r="A33" s="191">
        <v>8</v>
      </c>
      <c r="B33" s="190" t="s">
        <v>808</v>
      </c>
      <c r="C33" s="187">
        <v>1</v>
      </c>
      <c r="D33" s="189" t="s">
        <v>30</v>
      </c>
      <c r="E33" s="186">
        <v>37571</v>
      </c>
      <c r="F33" s="186">
        <f>E33*C33</f>
        <v>37571</v>
      </c>
    </row>
    <row r="34" spans="1:6" ht="13.2">
      <c r="A34" s="191"/>
      <c r="B34" s="190"/>
      <c r="C34" s="187"/>
      <c r="D34" s="189"/>
      <c r="E34" s="186"/>
      <c r="F34" s="186"/>
    </row>
    <row r="35" spans="1:6" ht="13.2">
      <c r="A35" s="175"/>
      <c r="B35" s="188"/>
      <c r="C35" s="182"/>
      <c r="D35" s="181"/>
      <c r="E35" s="192"/>
      <c r="F35" s="186"/>
    </row>
    <row r="36" spans="1:6" ht="13.2">
      <c r="A36" s="175"/>
      <c r="B36" s="188"/>
      <c r="C36" s="182"/>
      <c r="D36" s="181"/>
      <c r="E36" s="192"/>
      <c r="F36" s="186"/>
    </row>
    <row r="37" spans="1:6" ht="13.2">
      <c r="A37" s="191">
        <v>9</v>
      </c>
      <c r="B37" s="190" t="s">
        <v>807</v>
      </c>
      <c r="C37" s="187">
        <v>1</v>
      </c>
      <c r="D37" s="189" t="s">
        <v>30</v>
      </c>
      <c r="E37" s="186">
        <v>4000</v>
      </c>
      <c r="F37" s="186">
        <f>E37*C37</f>
        <v>4000</v>
      </c>
    </row>
    <row r="38" spans="1:6" ht="13.2">
      <c r="A38" s="191"/>
      <c r="B38" s="190"/>
      <c r="C38" s="187"/>
      <c r="D38" s="189"/>
      <c r="E38" s="186"/>
      <c r="F38" s="186"/>
    </row>
    <row r="39" spans="1:6" ht="13.2">
      <c r="A39" s="191"/>
      <c r="B39" s="190"/>
      <c r="C39" s="187"/>
      <c r="D39" s="189"/>
      <c r="E39" s="186"/>
      <c r="F39" s="186"/>
    </row>
    <row r="40" spans="1:6" ht="13.2">
      <c r="A40" s="191"/>
      <c r="B40" s="190"/>
      <c r="C40" s="187"/>
      <c r="D40" s="189"/>
      <c r="E40" s="186"/>
      <c r="F40" s="186"/>
    </row>
    <row r="41" spans="1:6" ht="13.2">
      <c r="A41" s="191">
        <v>9</v>
      </c>
      <c r="B41" s="190" t="s">
        <v>806</v>
      </c>
      <c r="C41" s="187">
        <v>1</v>
      </c>
      <c r="D41" s="189" t="s">
        <v>30</v>
      </c>
      <c r="E41" s="186">
        <v>90280</v>
      </c>
      <c r="F41" s="186">
        <f>E41*C41</f>
        <v>90280</v>
      </c>
    </row>
    <row r="42" spans="1:6" ht="13.2">
      <c r="A42" s="191"/>
      <c r="B42" s="190"/>
      <c r="C42" s="187"/>
      <c r="D42" s="189"/>
      <c r="E42" s="186"/>
      <c r="F42" s="186"/>
    </row>
    <row r="43" spans="1:6" ht="13.2">
      <c r="A43" s="175"/>
      <c r="B43" s="188"/>
      <c r="C43" s="182"/>
      <c r="D43" s="181"/>
      <c r="E43" s="192"/>
      <c r="F43" s="186"/>
    </row>
    <row r="44" spans="1:6" ht="13.2">
      <c r="A44" s="175"/>
      <c r="B44" s="188"/>
      <c r="C44" s="182"/>
      <c r="D44" s="181"/>
      <c r="E44" s="192"/>
      <c r="F44" s="186"/>
    </row>
    <row r="45" spans="1:6" ht="13.2">
      <c r="A45" s="191">
        <v>10</v>
      </c>
      <c r="B45" s="190" t="s">
        <v>786</v>
      </c>
      <c r="C45" s="187">
        <v>1</v>
      </c>
      <c r="D45" s="189" t="s">
        <v>30</v>
      </c>
      <c r="E45" s="186">
        <v>108475</v>
      </c>
      <c r="F45" s="186">
        <f>E45*C45</f>
        <v>108475</v>
      </c>
    </row>
    <row r="46" spans="1:6" ht="13.2">
      <c r="A46" s="191"/>
      <c r="B46" s="190"/>
      <c r="C46" s="187"/>
      <c r="D46" s="189"/>
      <c r="E46" s="186"/>
      <c r="F46" s="186"/>
    </row>
    <row r="47" spans="1:6" ht="13.2">
      <c r="A47" s="191"/>
      <c r="B47" s="190"/>
      <c r="C47" s="187"/>
      <c r="D47" s="189"/>
      <c r="E47" s="186"/>
      <c r="F47" s="186"/>
    </row>
    <row r="48" spans="1:6" ht="14.4">
      <c r="A48" s="175"/>
      <c r="B48" s="188"/>
      <c r="C48" s="167"/>
      <c r="D48" s="181"/>
      <c r="E48" s="192"/>
      <c r="F48" s="186"/>
    </row>
    <row r="49" spans="1:6" ht="13.2">
      <c r="A49" s="191">
        <v>11</v>
      </c>
      <c r="B49" s="190" t="s">
        <v>784</v>
      </c>
      <c r="C49" s="187">
        <v>1</v>
      </c>
      <c r="D49" s="189" t="s">
        <v>30</v>
      </c>
      <c r="E49" s="186">
        <v>111000</v>
      </c>
      <c r="F49" s="186">
        <f>E49*C49</f>
        <v>111000</v>
      </c>
    </row>
    <row r="50" spans="1:6" ht="13.2">
      <c r="A50" s="191"/>
      <c r="B50" s="190"/>
      <c r="C50" s="187"/>
      <c r="D50" s="189"/>
      <c r="E50" s="186"/>
      <c r="F50" s="186"/>
    </row>
    <row r="51" spans="1:6" ht="13.2">
      <c r="A51" s="175"/>
      <c r="B51" s="183"/>
      <c r="C51" s="182"/>
      <c r="D51" s="181"/>
      <c r="E51" s="176"/>
      <c r="F51" s="192"/>
    </row>
    <row r="52" spans="1:6" ht="14.4">
      <c r="A52" s="170">
        <v>12</v>
      </c>
      <c r="B52" s="165" t="s">
        <v>772</v>
      </c>
      <c r="C52" s="167"/>
      <c r="D52" s="181"/>
      <c r="E52" s="176"/>
      <c r="F52" s="238">
        <f>SUM(F2:F49)</f>
        <v>1077140</v>
      </c>
    </row>
    <row r="53" spans="1:6" ht="14.4">
      <c r="A53" s="175"/>
      <c r="B53" s="160"/>
      <c r="C53" s="167"/>
      <c r="D53" s="181"/>
      <c r="E53" s="176"/>
      <c r="F53" s="239" t="s">
        <v>779</v>
      </c>
    </row>
    <row r="54" spans="1:6" ht="14.4">
      <c r="A54" s="175">
        <v>13</v>
      </c>
      <c r="B54" s="160" t="s">
        <v>780</v>
      </c>
      <c r="C54" s="167"/>
      <c r="D54" s="240"/>
      <c r="E54" s="176"/>
      <c r="F54" s="192">
        <f>F52*15%</f>
        <v>161571</v>
      </c>
    </row>
    <row r="55" spans="1:6" ht="14.4">
      <c r="A55" s="175"/>
      <c r="B55" s="160"/>
      <c r="C55" s="167"/>
      <c r="D55" s="181" t="s">
        <v>779</v>
      </c>
      <c r="E55" s="176"/>
      <c r="F55" s="239"/>
    </row>
    <row r="56" spans="1:6" ht="14.4">
      <c r="A56" s="175">
        <v>14</v>
      </c>
      <c r="B56" s="160" t="s">
        <v>814</v>
      </c>
      <c r="C56" s="167"/>
      <c r="D56" s="181"/>
      <c r="E56" s="176"/>
      <c r="F56" s="192">
        <v>30000</v>
      </c>
    </row>
    <row r="57" spans="1:6" ht="14.4">
      <c r="A57" s="175"/>
      <c r="B57" s="160"/>
      <c r="C57" s="167"/>
      <c r="D57" s="181"/>
      <c r="E57" s="176"/>
      <c r="F57" s="239"/>
    </row>
    <row r="58" spans="1:10" ht="14.4">
      <c r="A58" s="175">
        <v>15</v>
      </c>
      <c r="B58" s="160" t="s">
        <v>905</v>
      </c>
      <c r="C58" s="167"/>
      <c r="D58" s="181"/>
      <c r="E58" s="176"/>
      <c r="F58" s="239">
        <f>SUM(F52:F56)*0.25</f>
        <v>317177.75</v>
      </c>
      <c r="J58" s="241"/>
    </row>
    <row r="59" spans="1:6" ht="14.4">
      <c r="A59" s="175"/>
      <c r="B59" s="160"/>
      <c r="C59" s="167"/>
      <c r="D59" s="193"/>
      <c r="E59" s="176"/>
      <c r="F59" s="239"/>
    </row>
    <row r="60" spans="1:6" ht="14.4">
      <c r="A60" s="170">
        <v>16</v>
      </c>
      <c r="B60" s="165" t="s">
        <v>772</v>
      </c>
      <c r="C60" s="167"/>
      <c r="D60" s="193"/>
      <c r="E60" s="176"/>
      <c r="F60" s="242">
        <f>SUM(F52:F59)</f>
        <v>1585888.75</v>
      </c>
    </row>
    <row r="61" spans="1:6" ht="14.4">
      <c r="A61" s="175"/>
      <c r="B61" s="160"/>
      <c r="C61" s="167"/>
      <c r="D61" s="193"/>
      <c r="E61" s="176"/>
      <c r="F61" s="243"/>
    </row>
    <row r="62" spans="1:6" ht="14.4">
      <c r="A62" s="175">
        <v>17</v>
      </c>
      <c r="B62" s="160" t="s">
        <v>777</v>
      </c>
      <c r="C62" s="167"/>
      <c r="D62" s="193"/>
      <c r="E62" s="176"/>
      <c r="F62" s="192">
        <v>0</v>
      </c>
    </row>
    <row r="63" spans="1:6" ht="14.4">
      <c r="A63" s="175"/>
      <c r="B63" s="160"/>
      <c r="C63" s="167"/>
      <c r="D63" s="193"/>
      <c r="E63" s="176"/>
      <c r="F63" s="176"/>
    </row>
    <row r="64" spans="1:6" ht="14.4">
      <c r="A64" s="170">
        <v>18</v>
      </c>
      <c r="B64" s="165" t="s">
        <v>772</v>
      </c>
      <c r="C64" s="167"/>
      <c r="D64" s="193"/>
      <c r="E64" s="176"/>
      <c r="F64" s="242">
        <f>SUM(F60:F63)</f>
        <v>1585888.75</v>
      </c>
    </row>
    <row r="65" spans="1:6" ht="14.4">
      <c r="A65" s="170"/>
      <c r="B65" s="160"/>
      <c r="C65" s="167"/>
      <c r="D65" s="193"/>
      <c r="E65" s="176"/>
      <c r="F65" s="244"/>
    </row>
    <row r="66" spans="1:6" ht="14.4">
      <c r="A66" s="175">
        <v>19</v>
      </c>
      <c r="B66" s="160" t="s">
        <v>776</v>
      </c>
      <c r="C66" s="167"/>
      <c r="D66" s="193"/>
      <c r="E66" s="176"/>
      <c r="F66" s="192">
        <v>0</v>
      </c>
    </row>
    <row r="67" spans="1:6" ht="14.4">
      <c r="A67" s="175"/>
      <c r="B67" s="160"/>
      <c r="C67" s="167"/>
      <c r="D67" s="193"/>
      <c r="E67" s="176"/>
      <c r="F67" s="176"/>
    </row>
    <row r="68" spans="1:6" ht="14.4">
      <c r="A68" s="191">
        <v>20</v>
      </c>
      <c r="B68" s="165" t="s">
        <v>772</v>
      </c>
      <c r="C68" s="167"/>
      <c r="D68" s="193"/>
      <c r="E68" s="176"/>
      <c r="F68" s="244">
        <f>SUM(F64:F66)</f>
        <v>1585888.75</v>
      </c>
    </row>
    <row r="69" spans="1:6" ht="14.4">
      <c r="A69" s="175"/>
      <c r="B69" s="165"/>
      <c r="C69" s="167"/>
      <c r="D69" s="193"/>
      <c r="E69" s="176"/>
      <c r="F69" s="176"/>
    </row>
    <row r="70" spans="1:6" ht="26.4">
      <c r="A70" s="175">
        <v>21</v>
      </c>
      <c r="B70" s="160" t="s">
        <v>775</v>
      </c>
      <c r="C70" s="167"/>
      <c r="D70" s="193"/>
      <c r="E70" s="176"/>
      <c r="F70" s="245">
        <f>F68*15%</f>
        <v>237883.3125</v>
      </c>
    </row>
    <row r="71" spans="1:6" ht="14.4">
      <c r="A71" s="175"/>
      <c r="B71" s="160"/>
      <c r="C71" s="167"/>
      <c r="D71" s="193"/>
      <c r="E71" s="176"/>
      <c r="F71" s="176"/>
    </row>
    <row r="72" spans="1:6" ht="14.4">
      <c r="A72" s="170">
        <v>22</v>
      </c>
      <c r="B72" s="165" t="s">
        <v>772</v>
      </c>
      <c r="C72" s="167"/>
      <c r="D72" s="193"/>
      <c r="E72" s="176"/>
      <c r="F72" s="242">
        <f>SUM(F68:F70)</f>
        <v>1823772.0625</v>
      </c>
    </row>
    <row r="73" spans="1:6" ht="14.4">
      <c r="A73" s="170"/>
      <c r="B73" s="160"/>
      <c r="C73" s="167"/>
      <c r="D73" s="193"/>
      <c r="E73" s="176"/>
      <c r="F73" s="244"/>
    </row>
    <row r="74" spans="1:6" ht="14.4">
      <c r="A74" s="175">
        <v>23</v>
      </c>
      <c r="B74" s="160" t="s">
        <v>774</v>
      </c>
      <c r="C74" s="167"/>
      <c r="D74" s="193"/>
      <c r="E74" s="176"/>
      <c r="F74" s="192">
        <f>F72*10%</f>
        <v>182377.20625000002</v>
      </c>
    </row>
    <row r="75" spans="1:6" ht="14.4">
      <c r="A75" s="175"/>
      <c r="B75" s="160"/>
      <c r="C75" s="167"/>
      <c r="D75" s="193"/>
      <c r="E75" s="176"/>
      <c r="F75" s="192"/>
    </row>
    <row r="76" spans="1:6" ht="14.4">
      <c r="A76" s="175">
        <v>24</v>
      </c>
      <c r="B76" s="160" t="s">
        <v>773</v>
      </c>
      <c r="C76" s="167"/>
      <c r="D76" s="193"/>
      <c r="E76" s="176"/>
      <c r="F76" s="192">
        <f>F72*10%</f>
        <v>182377.20625000002</v>
      </c>
    </row>
    <row r="77" spans="1:6" ht="14.4">
      <c r="A77" s="175"/>
      <c r="B77" s="160"/>
      <c r="C77" s="167"/>
      <c r="D77" s="193"/>
      <c r="E77" s="176"/>
      <c r="F77" s="245"/>
    </row>
    <row r="78" spans="1:6" ht="14.4">
      <c r="A78" s="170">
        <v>25</v>
      </c>
      <c r="B78" s="165" t="s">
        <v>772</v>
      </c>
      <c r="C78" s="167"/>
      <c r="D78" s="193"/>
      <c r="E78" s="176"/>
      <c r="F78" s="242">
        <f>SUM(F72:F77)</f>
        <v>2188526.475</v>
      </c>
    </row>
    <row r="79" spans="1:6" ht="14.4">
      <c r="A79" s="170"/>
      <c r="B79" s="160"/>
      <c r="C79" s="167"/>
      <c r="D79" s="193"/>
      <c r="E79" s="176"/>
      <c r="F79" s="244"/>
    </row>
    <row r="80" spans="1:6" ht="14.4">
      <c r="A80" s="175">
        <v>26</v>
      </c>
      <c r="B80" s="160" t="s">
        <v>815</v>
      </c>
      <c r="C80" s="167"/>
      <c r="D80" s="193"/>
      <c r="E80" s="176"/>
      <c r="F80" s="192">
        <f>SUM(F78/100*15)</f>
        <v>328278.97125000006</v>
      </c>
    </row>
    <row r="81" spans="1:6" ht="14.4">
      <c r="A81" s="175"/>
      <c r="B81" s="160"/>
      <c r="C81" s="167"/>
      <c r="D81" s="193"/>
      <c r="E81" s="176"/>
      <c r="F81" s="192"/>
    </row>
    <row r="82" spans="1:6" ht="13.8" thickBot="1">
      <c r="A82" s="170">
        <v>27</v>
      </c>
      <c r="B82" s="165" t="s">
        <v>770</v>
      </c>
      <c r="C82" s="193"/>
      <c r="D82" s="193"/>
      <c r="E82" s="176"/>
      <c r="F82" s="246">
        <f>SUM(F78:F80)</f>
        <v>2516805.44625</v>
      </c>
    </row>
    <row r="83" spans="1:6" ht="13.2">
      <c r="A83" s="247"/>
      <c r="B83" s="221"/>
      <c r="C83" s="248"/>
      <c r="D83" s="248"/>
      <c r="E83" s="249"/>
      <c r="F83" s="250"/>
    </row>
    <row r="84" spans="1:6" ht="13.2">
      <c r="A84" s="157"/>
      <c r="B84" s="156"/>
      <c r="C84" s="156"/>
      <c r="D84" s="155"/>
      <c r="E84" s="153"/>
      <c r="F84" s="152"/>
    </row>
    <row r="85" spans="1:6">
      <c r="A85" s="251" t="s">
        <v>906</v>
      </c>
      <c r="B85" s="251"/>
      <c r="C85" s="251"/>
      <c r="D85" s="251"/>
      <c r="E85" s="251"/>
      <c r="F85" s="251"/>
    </row>
    <row r="86" spans="1:6">
      <c r="A86" s="251"/>
      <c r="B86" s="251"/>
      <c r="C86" s="251"/>
      <c r="D86" s="251"/>
      <c r="E86" s="251"/>
      <c r="F86" s="251"/>
    </row>
    <row r="87" spans="1:6" ht="13.2">
      <c r="A87" s="251"/>
      <c r="B87" s="251"/>
      <c r="C87" s="251"/>
      <c r="D87" s="251"/>
      <c r="E87" s="251"/>
      <c r="F87" s="251"/>
    </row>
    <row r="88" spans="1:6" ht="31.2" customHeight="1">
      <c r="A88" s="421" t="s">
        <v>907</v>
      </c>
      <c r="B88" s="421"/>
      <c r="C88" s="421"/>
      <c r="D88" s="421"/>
      <c r="E88" s="421"/>
      <c r="F88" s="421"/>
    </row>
    <row r="90" spans="1:6" ht="13.2">
      <c r="A90" s="154"/>
      <c r="B90" s="155"/>
      <c r="C90" s="155"/>
      <c r="D90" s="155"/>
      <c r="E90" s="153"/>
      <c r="F90" s="155"/>
    </row>
    <row r="91" spans="1:6" ht="13.2">
      <c r="A91" s="154"/>
      <c r="B91" s="152"/>
      <c r="C91" s="152"/>
      <c r="D91" s="152"/>
      <c r="E91" s="153"/>
      <c r="F91" s="152"/>
    </row>
  </sheetData>
  <mergeCells count="4">
    <mergeCell ref="B90:D90"/>
    <mergeCell ref="B91:D91"/>
    <mergeCell ref="A85:F86"/>
    <mergeCell ref="A88:F88"/>
  </mergeCells>
  <pageMargins left="0.25" right="0.25" top="0.75" bottom="0.75" header="0.3" footer="0.3"/>
  <pageSetup paperSize="9" scale="82" fitToHeight="0" orientation="portrait"/>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F132"/>
  <sheetViews>
    <sheetView view="normal" workbookViewId="0">
      <selection pane="topLeft" activeCell="C18" sqref="C18"/>
    </sheetView>
  </sheetViews>
  <sheetFormatPr defaultColWidth="0" zeroHeight="true" defaultRowHeight="12.6" baseColWidth="0"/>
  <cols>
    <col min="1" max="1" width="9.5703125" style="151" customWidth="1"/>
    <col min="2" max="2" width="52.84765625" style="151" customWidth="1"/>
    <col min="3" max="3" width="10.140625" style="151" customWidth="1"/>
    <col min="4" max="4" width="7" style="151" customWidth="1"/>
    <col min="5" max="5" width="13" style="151" customWidth="1"/>
    <col min="6" max="6" width="12.140625" style="151" customWidth="1"/>
    <col min="7" max="16384" width="8.84765625" style="151" hidden="1" customWidth="1"/>
  </cols>
  <sheetData>
    <row r="1" spans="1:2">
      <c r="A1" s="422" t="s">
        <v>800</v>
      </c>
      <c r="B1" s="423"/>
    </row>
    <row r="2" spans="1:1">
      <c r="A2" s="151" t="s">
        <v>801</v>
      </c>
    </row>
    <row r="3" spans="5:5">
      <c r="E3" s="204">
        <v>43101</v>
      </c>
    </row>
    <row r="4"/>
    <row r="5" spans="1:6" ht="13.2">
      <c r="A5" s="203" t="s">
        <v>30</v>
      </c>
      <c r="B5" s="202" t="s">
        <v>799</v>
      </c>
      <c r="C5" s="202" t="s">
        <v>798</v>
      </c>
      <c r="D5" s="202" t="s">
        <v>797</v>
      </c>
      <c r="E5" s="201" t="s">
        <v>15</v>
      </c>
      <c r="F5" s="201" t="s">
        <v>796</v>
      </c>
    </row>
    <row r="6" spans="1:6" ht="13.2">
      <c r="A6" s="200"/>
      <c r="B6" s="199"/>
      <c r="C6" s="199"/>
      <c r="D6" s="199"/>
      <c r="E6" s="198"/>
      <c r="F6" s="198"/>
    </row>
    <row r="7" spans="1:6" ht="13.2">
      <c r="A7" s="191"/>
      <c r="B7" s="165" t="s">
        <v>802</v>
      </c>
      <c r="C7" s="193"/>
      <c r="D7" s="193"/>
      <c r="E7" s="176"/>
      <c r="F7" s="176"/>
    </row>
    <row r="8" spans="1:6" ht="13.2">
      <c r="A8" s="191"/>
      <c r="B8" s="196" t="s">
        <v>817</v>
      </c>
      <c r="C8" s="193"/>
      <c r="D8" s="193"/>
      <c r="E8" s="176"/>
      <c r="F8" s="176"/>
    </row>
    <row r="9" spans="1:6" ht="13.2">
      <c r="A9" s="191"/>
      <c r="B9" s="196"/>
      <c r="C9" s="197"/>
      <c r="D9" s="193"/>
      <c r="E9" s="176"/>
      <c r="F9" s="176"/>
    </row>
    <row r="10" spans="1:6" ht="13.2">
      <c r="A10" s="191">
        <v>1</v>
      </c>
      <c r="B10" s="196" t="s">
        <v>795</v>
      </c>
      <c r="C10" s="194">
        <v>1</v>
      </c>
      <c r="D10" s="195" t="s">
        <v>30</v>
      </c>
      <c r="E10" s="185"/>
      <c r="F10" s="185">
        <v>0</v>
      </c>
    </row>
    <row r="11" spans="1:6" ht="13.2">
      <c r="A11" s="191"/>
      <c r="B11" s="196"/>
      <c r="C11" s="197"/>
      <c r="D11" s="193"/>
      <c r="E11" s="176"/>
      <c r="F11" s="176"/>
    </row>
    <row r="12" spans="1:6" ht="39.6">
      <c r="A12" s="175">
        <v>1.01</v>
      </c>
      <c r="B12" s="214" t="s">
        <v>794</v>
      </c>
      <c r="C12" s="215">
        <v>1</v>
      </c>
      <c r="D12" s="216" t="s">
        <v>30</v>
      </c>
      <c r="E12" s="217">
        <v>0</v>
      </c>
      <c r="F12" s="217">
        <f>E12*C12</f>
        <v>0</v>
      </c>
    </row>
    <row r="13" spans="1:6" ht="26.4">
      <c r="A13" s="175">
        <v>1.02</v>
      </c>
      <c r="B13" s="214" t="s">
        <v>793</v>
      </c>
      <c r="C13" s="218">
        <v>1300</v>
      </c>
      <c r="D13" s="219" t="s">
        <v>18</v>
      </c>
      <c r="E13" s="217">
        <v>5</v>
      </c>
      <c r="F13" s="217">
        <f>E13*C13</f>
        <v>6500</v>
      </c>
    </row>
    <row r="14" spans="1:6" ht="39.6">
      <c r="A14" s="175">
        <v>1.03</v>
      </c>
      <c r="B14" s="214" t="s">
        <v>792</v>
      </c>
      <c r="C14" s="218">
        <v>1</v>
      </c>
      <c r="D14" s="219" t="s">
        <v>789</v>
      </c>
      <c r="E14" s="217">
        <v>1500</v>
      </c>
      <c r="F14" s="217">
        <f>E14*C14</f>
        <v>1500</v>
      </c>
    </row>
    <row r="15" spans="1:6" ht="26.4">
      <c r="A15" s="175">
        <v>1.04</v>
      </c>
      <c r="B15" s="214" t="s">
        <v>791</v>
      </c>
      <c r="C15" s="218">
        <v>10</v>
      </c>
      <c r="D15" s="219" t="s">
        <v>30</v>
      </c>
      <c r="E15" s="217">
        <v>300</v>
      </c>
      <c r="F15" s="217">
        <f>E15*C15</f>
        <v>3000</v>
      </c>
    </row>
    <row r="16" spans="1:6" ht="26.4">
      <c r="A16" s="175">
        <v>1.05</v>
      </c>
      <c r="B16" s="214" t="s">
        <v>790</v>
      </c>
      <c r="C16" s="218">
        <v>1</v>
      </c>
      <c r="D16" s="219" t="s">
        <v>789</v>
      </c>
      <c r="E16" s="217">
        <v>2500</v>
      </c>
      <c r="F16" s="217">
        <f>E16*C16</f>
        <v>2500</v>
      </c>
    </row>
    <row r="17" spans="1:6" ht="13.2">
      <c r="A17" s="191"/>
      <c r="B17" s="196"/>
      <c r="C17" s="194"/>
      <c r="D17" s="195"/>
      <c r="E17" s="185"/>
      <c r="F17" s="185"/>
    </row>
    <row r="18" spans="1:6" ht="13.2">
      <c r="A18" s="191">
        <v>3</v>
      </c>
      <c r="B18" s="190" t="s">
        <v>788</v>
      </c>
      <c r="C18" s="187">
        <v>1</v>
      </c>
      <c r="D18" s="189" t="s">
        <v>30</v>
      </c>
      <c r="E18" s="185" t="e">
        <f>SUM('Master Sheet Summary'!#REF!)</f>
        <v>#REF!</v>
      </c>
      <c r="F18" s="185" t="e">
        <f>E18*C18</f>
        <v>#REF!</v>
      </c>
    </row>
    <row r="19" spans="1:6" ht="26.4">
      <c r="A19" s="175">
        <v>3.01</v>
      </c>
      <c r="B19" s="188" t="s">
        <v>816</v>
      </c>
      <c r="C19" s="187"/>
      <c r="D19" s="193" t="s">
        <v>781</v>
      </c>
      <c r="E19" s="185"/>
      <c r="F19" s="185"/>
    </row>
    <row r="20" spans="1:6" ht="26.4">
      <c r="A20" s="175">
        <v>3.02</v>
      </c>
      <c r="B20" s="184" t="s">
        <v>782</v>
      </c>
      <c r="C20" s="187"/>
      <c r="D20" s="193" t="s">
        <v>781</v>
      </c>
      <c r="E20" s="185"/>
      <c r="F20" s="185"/>
    </row>
    <row r="21" spans="1:6" ht="13.2">
      <c r="A21" s="175"/>
      <c r="B21" s="183"/>
      <c r="C21" s="182"/>
      <c r="D21" s="181"/>
      <c r="E21" s="176"/>
      <c r="F21" s="211"/>
    </row>
    <row r="22" spans="1:6" ht="14.4">
      <c r="A22" s="170">
        <v>11</v>
      </c>
      <c r="B22" s="165" t="s">
        <v>772</v>
      </c>
      <c r="C22" s="167"/>
      <c r="D22" s="177"/>
      <c r="E22" s="163"/>
      <c r="F22" s="180" t="e">
        <f>SUM(F18:F20)</f>
        <v>#REF!</v>
      </c>
    </row>
    <row r="23" spans="1:6" ht="14.4">
      <c r="A23" s="175"/>
      <c r="B23" s="179"/>
      <c r="C23" s="167"/>
      <c r="D23" s="177"/>
      <c r="E23" s="163"/>
      <c r="F23" s="174" t="s">
        <v>779</v>
      </c>
    </row>
    <row r="24" spans="1:6" ht="14.4">
      <c r="A24" s="175">
        <v>12</v>
      </c>
      <c r="B24" s="160" t="s">
        <v>780</v>
      </c>
      <c r="C24" s="167"/>
      <c r="D24" s="178"/>
      <c r="E24" s="163"/>
      <c r="F24" s="176" t="e">
        <f>F22*15%</f>
        <v>#REF!</v>
      </c>
    </row>
    <row r="25" spans="1:6" ht="14.4">
      <c r="A25" s="175"/>
      <c r="B25" s="160"/>
      <c r="C25" s="167"/>
      <c r="D25" s="177" t="s">
        <v>779</v>
      </c>
      <c r="E25" s="163"/>
      <c r="F25" s="174"/>
    </row>
    <row r="26" spans="1:6" ht="14.4">
      <c r="A26" s="175">
        <v>13</v>
      </c>
      <c r="B26" s="160" t="s">
        <v>778</v>
      </c>
      <c r="C26" s="167"/>
      <c r="D26" s="177"/>
      <c r="E26" s="176"/>
      <c r="F26" s="176">
        <f>F10</f>
        <v>0</v>
      </c>
    </row>
    <row r="27" spans="1:6" ht="14.4">
      <c r="A27" s="175"/>
      <c r="B27" s="160"/>
      <c r="C27" s="167"/>
      <c r="D27" s="164"/>
      <c r="E27" s="163"/>
      <c r="F27" s="174"/>
    </row>
    <row r="28" spans="1:6" ht="14.4">
      <c r="A28" s="170">
        <v>14</v>
      </c>
      <c r="B28" s="165" t="s">
        <v>772</v>
      </c>
      <c r="C28" s="167"/>
      <c r="D28" s="164"/>
      <c r="E28" s="163"/>
      <c r="F28" s="171" t="e">
        <f>SUM(F22:F27)</f>
        <v>#REF!</v>
      </c>
    </row>
    <row r="29" spans="1:6" ht="14.4">
      <c r="A29" s="168"/>
      <c r="B29" s="160"/>
      <c r="C29" s="167"/>
      <c r="D29" s="164"/>
      <c r="E29" s="163"/>
      <c r="F29" s="173"/>
    </row>
    <row r="30" spans="1:6" ht="14.4">
      <c r="A30" s="168">
        <v>15</v>
      </c>
      <c r="B30" s="160" t="s">
        <v>777</v>
      </c>
      <c r="C30" s="167"/>
      <c r="D30" s="164"/>
      <c r="E30" s="163"/>
      <c r="F30" s="163" t="e">
        <f>F28*3.25%</f>
        <v>#REF!</v>
      </c>
    </row>
    <row r="31" spans="1:6" ht="14.4">
      <c r="A31" s="168"/>
      <c r="B31" s="160"/>
      <c r="C31" s="167"/>
      <c r="D31" s="164"/>
      <c r="E31" s="163"/>
      <c r="F31" s="163"/>
    </row>
    <row r="32" spans="1:6" ht="14.4">
      <c r="A32" s="170">
        <v>16</v>
      </c>
      <c r="B32" s="165" t="s">
        <v>772</v>
      </c>
      <c r="C32" s="167"/>
      <c r="D32" s="164"/>
      <c r="E32" s="163"/>
      <c r="F32" s="171" t="e">
        <f>SUM(F28:F31)</f>
        <v>#REF!</v>
      </c>
    </row>
    <row r="33" spans="1:6" ht="14.4">
      <c r="A33" s="170"/>
      <c r="B33" s="160"/>
      <c r="C33" s="167"/>
      <c r="D33" s="164"/>
      <c r="E33" s="163"/>
      <c r="F33" s="169"/>
    </row>
    <row r="34" spans="1:6" ht="14.4">
      <c r="A34" s="168">
        <v>17</v>
      </c>
      <c r="B34" s="160" t="s">
        <v>776</v>
      </c>
      <c r="C34" s="167"/>
      <c r="D34" s="164"/>
      <c r="E34" s="163"/>
      <c r="F34" s="163" t="e">
        <f>SUM(F32/100*3.25)</f>
        <v>#REF!</v>
      </c>
    </row>
    <row r="35" spans="1:6" ht="14.4">
      <c r="A35" s="168"/>
      <c r="B35" s="160"/>
      <c r="C35" s="167"/>
      <c r="D35" s="164"/>
      <c r="E35" s="163"/>
      <c r="F35" s="172"/>
    </row>
    <row r="36" spans="1:6" ht="14.4">
      <c r="A36" s="168">
        <v>18</v>
      </c>
      <c r="B36" s="165" t="s">
        <v>772</v>
      </c>
      <c r="C36" s="167"/>
      <c r="D36" s="164"/>
      <c r="E36" s="163"/>
      <c r="F36" s="169" t="e">
        <f>SUM(F32:F34)</f>
        <v>#REF!</v>
      </c>
    </row>
    <row r="37" spans="1:6" ht="14.4">
      <c r="A37" s="168"/>
      <c r="B37" s="165"/>
      <c r="C37" s="167"/>
      <c r="D37" s="164"/>
      <c r="E37" s="163"/>
      <c r="F37" s="163"/>
    </row>
    <row r="38" spans="1:6" ht="26.4">
      <c r="A38" s="168">
        <v>19</v>
      </c>
      <c r="B38" s="160" t="s">
        <v>775</v>
      </c>
      <c r="C38" s="167"/>
      <c r="D38" s="164"/>
      <c r="E38" s="163"/>
      <c r="F38" s="163" t="e">
        <f>F36*15%</f>
        <v>#REF!</v>
      </c>
    </row>
    <row r="39" spans="1:6" ht="14.4">
      <c r="A39" s="168"/>
      <c r="B39" s="160"/>
      <c r="C39" s="167"/>
      <c r="D39" s="164"/>
      <c r="E39" s="163"/>
      <c r="F39" s="163"/>
    </row>
    <row r="40" spans="1:6" ht="14.4">
      <c r="A40" s="170">
        <v>20</v>
      </c>
      <c r="B40" s="165" t="s">
        <v>772</v>
      </c>
      <c r="C40" s="167"/>
      <c r="D40" s="164"/>
      <c r="E40" s="163"/>
      <c r="F40" s="171" t="e">
        <f>SUM(F36:F38)</f>
        <v>#REF!</v>
      </c>
    </row>
    <row r="41" spans="1:6" ht="14.4">
      <c r="A41" s="170"/>
      <c r="B41" s="160"/>
      <c r="C41" s="167"/>
      <c r="D41" s="164"/>
      <c r="E41" s="163"/>
      <c r="F41" s="169"/>
    </row>
    <row r="42" spans="1:6" ht="14.4">
      <c r="A42" s="168">
        <v>21</v>
      </c>
      <c r="B42" s="160" t="s">
        <v>774</v>
      </c>
      <c r="C42" s="167"/>
      <c r="D42" s="164"/>
      <c r="E42" s="163"/>
      <c r="F42" s="163" t="e">
        <f>F40*10%</f>
        <v>#REF!</v>
      </c>
    </row>
    <row r="43" spans="1:6" ht="14.4">
      <c r="A43" s="168"/>
      <c r="B43" s="160"/>
      <c r="C43" s="167"/>
      <c r="D43" s="164"/>
      <c r="E43" s="163"/>
      <c r="F43" s="163"/>
    </row>
    <row r="44" spans="1:6" ht="14.4">
      <c r="A44" s="168">
        <v>22</v>
      </c>
      <c r="B44" s="160" t="s">
        <v>773</v>
      </c>
      <c r="C44" s="167"/>
      <c r="D44" s="164"/>
      <c r="E44" s="163"/>
      <c r="F44" s="163" t="e">
        <f>F40*10%</f>
        <v>#REF!</v>
      </c>
    </row>
    <row r="45" spans="1:6" ht="14.4">
      <c r="A45" s="168"/>
      <c r="B45" s="160"/>
      <c r="C45" s="167"/>
      <c r="D45" s="164"/>
      <c r="E45" s="163"/>
      <c r="F45" s="172"/>
    </row>
    <row r="46" spans="1:6" ht="14.4">
      <c r="A46" s="170">
        <v>23</v>
      </c>
      <c r="B46" s="165" t="s">
        <v>772</v>
      </c>
      <c r="C46" s="167"/>
      <c r="D46" s="164"/>
      <c r="E46" s="163"/>
      <c r="F46" s="171" t="e">
        <f>SUM(F40:F45)</f>
        <v>#REF!</v>
      </c>
    </row>
    <row r="47" spans="1:6" ht="14.4">
      <c r="A47" s="170"/>
      <c r="B47" s="160"/>
      <c r="C47" s="167"/>
      <c r="D47" s="164"/>
      <c r="E47" s="163"/>
      <c r="F47" s="169"/>
    </row>
    <row r="48" spans="1:6" ht="14.4">
      <c r="A48" s="168">
        <v>24</v>
      </c>
      <c r="B48" s="160" t="s">
        <v>771</v>
      </c>
      <c r="C48" s="167"/>
      <c r="D48" s="164"/>
      <c r="E48" s="163"/>
      <c r="F48" s="163" t="e">
        <f>SUM(F46/100*0.95)</f>
        <v>#REF!</v>
      </c>
    </row>
    <row r="49" spans="1:6" ht="14.4">
      <c r="A49" s="168"/>
      <c r="B49" s="160"/>
      <c r="C49" s="167"/>
      <c r="D49" s="164"/>
      <c r="E49" s="163"/>
      <c r="F49" s="163"/>
    </row>
    <row r="50" spans="1:6" ht="13.8" thickBot="1">
      <c r="A50" s="166">
        <v>25</v>
      </c>
      <c r="B50" s="165" t="s">
        <v>770</v>
      </c>
      <c r="C50" s="164"/>
      <c r="D50" s="164"/>
      <c r="E50" s="163"/>
      <c r="F50" s="162" t="e">
        <f>SUM(F46:F48)</f>
        <v>#REF!</v>
      </c>
    </row>
    <row r="51" spans="1:6" ht="13.2">
      <c r="A51" s="161"/>
      <c r="B51" s="160"/>
      <c r="C51" s="159"/>
      <c r="D51" s="159"/>
      <c r="E51" s="158"/>
      <c r="F51" s="158"/>
    </row>
    <row r="52" spans="1:6" ht="13.2">
      <c r="A52" s="157"/>
      <c r="B52" s="156"/>
      <c r="C52" s="156"/>
      <c r="D52" s="155"/>
      <c r="E52" s="153"/>
      <c r="F52" s="152"/>
    </row>
    <row r="53" spans="1:6">
      <c r="A53" s="424" t="s">
        <v>769</v>
      </c>
      <c r="B53" s="424"/>
      <c r="C53" s="424"/>
      <c r="D53" s="424"/>
      <c r="E53" s="424"/>
      <c r="F53" s="424"/>
    </row>
    <row r="54" spans="1:6">
      <c r="A54" s="424"/>
      <c r="B54" s="424"/>
      <c r="C54" s="424"/>
      <c r="D54" s="424"/>
      <c r="E54" s="424"/>
      <c r="F54" s="424"/>
    </row>
    <row r="55" spans="1:6" ht="13.2">
      <c r="A55" s="154"/>
      <c r="B55" s="155"/>
      <c r="C55" s="155"/>
      <c r="D55" s="155"/>
      <c r="E55" s="153"/>
      <c r="F55" s="155"/>
    </row>
    <row r="56" spans="1:6" ht="1.65" customHeight="1">
      <c r="A56" s="154"/>
      <c r="B56" s="152"/>
      <c r="C56" s="152"/>
      <c r="D56" s="152"/>
      <c r="E56" s="153"/>
      <c r="F56" s="152"/>
    </row>
    <row r="57" spans="1:1" hidden="1">
      <c r="A57"/>
    </row>
    <row r="58" spans="1:1" hidden="1">
      <c r="A58"/>
    </row>
    <row r="59" spans="1:1" hidden="1">
      <c r="A59"/>
    </row>
    <row r="60" spans="1:1" hidden="1">
      <c r="A60"/>
    </row>
    <row r="61" spans="1:1" hidden="1">
      <c r="A61"/>
    </row>
    <row r="62" spans="1:1" hidden="1">
      <c r="A62"/>
    </row>
    <row r="63" spans="1:1" hidden="1">
      <c r="A63"/>
    </row>
    <row r="64" spans="1:1" hidden="1">
      <c r="A64"/>
    </row>
    <row r="65" spans="1:1" hidden="1">
      <c r="A65"/>
    </row>
    <row r="66" spans="1:1" hidden="1">
      <c r="A66"/>
    </row>
    <row r="67" spans="1:1" hidden="1">
      <c r="A67"/>
    </row>
    <row r="68" spans="1:1" hidden="1">
      <c r="A68"/>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sheetData>
  <mergeCells count="4">
    <mergeCell ref="A1:B1"/>
    <mergeCell ref="A53:F54"/>
    <mergeCell ref="B55:D55"/>
    <mergeCell ref="B56:D56"/>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F136"/>
  <sheetViews>
    <sheetView topLeftCell="A22" view="normal" workbookViewId="0">
      <selection pane="topLeft" activeCell="A65" sqref="A65:F66"/>
    </sheetView>
  </sheetViews>
  <sheetFormatPr defaultColWidth="0" zeroHeight="true" defaultRowHeight="12.6" baseColWidth="0"/>
  <cols>
    <col min="1" max="1" width="9.5703125" style="151" customWidth="1"/>
    <col min="2" max="2" width="52.84765625" style="151" customWidth="1"/>
    <col min="3" max="3" width="10.140625" style="151" customWidth="1"/>
    <col min="4" max="4" width="7" style="151" customWidth="1"/>
    <col min="5" max="5" width="13" style="151" customWidth="1"/>
    <col min="6" max="6" width="12.140625" style="151" customWidth="1"/>
    <col min="7" max="16384" width="8.84765625" style="151" hidden="1" customWidth="1"/>
  </cols>
  <sheetData>
    <row r="1" spans="1:2">
      <c r="A1" s="422" t="s">
        <v>800</v>
      </c>
      <c r="B1" s="423"/>
    </row>
    <row r="2" spans="1:1">
      <c r="A2" s="151" t="s">
        <v>801</v>
      </c>
    </row>
    <row r="3" spans="5:5">
      <c r="E3" s="204">
        <v>43101</v>
      </c>
    </row>
    <row r="4"/>
    <row r="5" spans="1:6" ht="13.2">
      <c r="A5" s="203" t="s">
        <v>30</v>
      </c>
      <c r="B5" s="202" t="s">
        <v>799</v>
      </c>
      <c r="C5" s="202" t="s">
        <v>798</v>
      </c>
      <c r="D5" s="202" t="s">
        <v>797</v>
      </c>
      <c r="E5" s="201" t="s">
        <v>15</v>
      </c>
      <c r="F5" s="201" t="s">
        <v>796</v>
      </c>
    </row>
    <row r="6" spans="1:6" ht="13.2">
      <c r="A6" s="200"/>
      <c r="B6" s="199"/>
      <c r="C6" s="199"/>
      <c r="D6" s="199"/>
      <c r="E6" s="198"/>
      <c r="F6" s="198"/>
    </row>
    <row r="7" spans="1:6" ht="13.2">
      <c r="A7" s="191"/>
      <c r="B7" s="165" t="s">
        <v>802</v>
      </c>
      <c r="C7" s="193"/>
      <c r="D7" s="193"/>
      <c r="E7" s="176"/>
      <c r="F7" s="176"/>
    </row>
    <row r="8" spans="1:6" ht="13.2">
      <c r="A8" s="191"/>
      <c r="B8" s="196" t="s">
        <v>818</v>
      </c>
      <c r="C8" s="193"/>
      <c r="D8" s="193"/>
      <c r="E8" s="176"/>
      <c r="F8" s="176"/>
    </row>
    <row r="9" spans="1:6" ht="13.2">
      <c r="A9" s="191"/>
      <c r="B9" s="196"/>
      <c r="C9" s="197"/>
      <c r="D9" s="193"/>
      <c r="E9" s="176"/>
      <c r="F9" s="176"/>
    </row>
    <row r="10" spans="1:6" ht="13.2">
      <c r="A10" s="191">
        <v>1</v>
      </c>
      <c r="B10" s="196" t="s">
        <v>795</v>
      </c>
      <c r="C10" s="194">
        <v>1</v>
      </c>
      <c r="D10" s="195" t="s">
        <v>30</v>
      </c>
      <c r="E10" s="185"/>
      <c r="F10" s="185">
        <v>0</v>
      </c>
    </row>
    <row r="11" spans="1:6" ht="13.2">
      <c r="A11" s="191"/>
      <c r="B11" s="196"/>
      <c r="C11" s="197"/>
      <c r="D11" s="193"/>
      <c r="E11" s="176"/>
      <c r="F11" s="176"/>
    </row>
    <row r="12" spans="1:6" ht="39.6">
      <c r="A12" s="175">
        <v>1.01</v>
      </c>
      <c r="B12" s="214" t="s">
        <v>794</v>
      </c>
      <c r="C12" s="215">
        <v>1</v>
      </c>
      <c r="D12" s="216" t="s">
        <v>30</v>
      </c>
      <c r="E12" s="217">
        <f>(200*21)+(52.5*21)</f>
        <v>5302.5</v>
      </c>
      <c r="F12" s="217">
        <f>E12*C12</f>
        <v>5302.5</v>
      </c>
    </row>
    <row r="13" spans="1:6" ht="26.4">
      <c r="A13" s="175">
        <v>1.02</v>
      </c>
      <c r="B13" s="214" t="s">
        <v>793</v>
      </c>
      <c r="C13" s="218">
        <v>1400</v>
      </c>
      <c r="D13" s="219" t="s">
        <v>18</v>
      </c>
      <c r="E13" s="217">
        <v>5</v>
      </c>
      <c r="F13" s="217">
        <f>E13*C13</f>
        <v>7000</v>
      </c>
    </row>
    <row r="14" spans="1:6" ht="39.6">
      <c r="A14" s="175">
        <v>1.03</v>
      </c>
      <c r="B14" s="214" t="s">
        <v>792</v>
      </c>
      <c r="C14" s="218">
        <v>1</v>
      </c>
      <c r="D14" s="219" t="s">
        <v>789</v>
      </c>
      <c r="E14" s="217">
        <v>500</v>
      </c>
      <c r="F14" s="217">
        <f>E14*C14</f>
        <v>500</v>
      </c>
    </row>
    <row r="15" spans="1:6" ht="26.4">
      <c r="A15" s="175">
        <v>1.04</v>
      </c>
      <c r="B15" s="214" t="s">
        <v>791</v>
      </c>
      <c r="C15" s="218">
        <v>10</v>
      </c>
      <c r="D15" s="219" t="s">
        <v>30</v>
      </c>
      <c r="E15" s="217">
        <v>300</v>
      </c>
      <c r="F15" s="217">
        <f>E15*C15</f>
        <v>3000</v>
      </c>
    </row>
    <row r="16" spans="1:6" ht="26.4">
      <c r="A16" s="175">
        <v>1.05</v>
      </c>
      <c r="B16" s="214" t="s">
        <v>790</v>
      </c>
      <c r="C16" s="218">
        <v>1</v>
      </c>
      <c r="D16" s="219" t="s">
        <v>789</v>
      </c>
      <c r="E16" s="217">
        <v>1000</v>
      </c>
      <c r="F16" s="217">
        <f>E16*C16</f>
        <v>1000</v>
      </c>
    </row>
    <row r="17" spans="1:6" ht="13.2">
      <c r="A17" s="191"/>
      <c r="B17" s="196"/>
      <c r="C17" s="194"/>
      <c r="D17" s="195"/>
      <c r="E17" s="185"/>
      <c r="F17" s="185"/>
    </row>
    <row r="18" spans="1:6" ht="13.2">
      <c r="A18" s="191">
        <v>2</v>
      </c>
      <c r="B18" s="190" t="s">
        <v>805</v>
      </c>
      <c r="C18" s="187">
        <v>1</v>
      </c>
      <c r="D18" s="193" t="s">
        <v>30</v>
      </c>
      <c r="E18" s="185" t="e">
        <f>SUM('Master Sheet Summary'!#REF!)</f>
        <v>#REF!</v>
      </c>
      <c r="F18" s="185" t="e">
        <f>E18*C18</f>
        <v>#REF!</v>
      </c>
    </row>
    <row r="19" spans="1:6" ht="26.4">
      <c r="A19" s="175">
        <v>2.01</v>
      </c>
      <c r="B19" s="188" t="s">
        <v>819</v>
      </c>
      <c r="C19" s="187"/>
      <c r="D19" s="193" t="s">
        <v>781</v>
      </c>
      <c r="E19" s="185"/>
      <c r="F19" s="185"/>
    </row>
    <row r="20" spans="1:6" ht="26.4">
      <c r="A20" s="175">
        <v>2.02</v>
      </c>
      <c r="B20" s="184" t="s">
        <v>782</v>
      </c>
      <c r="C20" s="187"/>
      <c r="D20" s="193" t="s">
        <v>781</v>
      </c>
      <c r="E20" s="185"/>
      <c r="F20" s="185"/>
    </row>
    <row r="21" spans="1:6" ht="13.2">
      <c r="A21" s="191"/>
      <c r="B21" s="190"/>
      <c r="C21" s="187"/>
      <c r="D21" s="193"/>
      <c r="E21" s="185"/>
      <c r="F21" s="185"/>
    </row>
    <row r="22" spans="1:6" ht="13.2">
      <c r="A22" s="191">
        <v>3</v>
      </c>
      <c r="B22" s="190" t="s">
        <v>787</v>
      </c>
      <c r="C22" s="187">
        <v>1</v>
      </c>
      <c r="D22" s="193" t="s">
        <v>30</v>
      </c>
      <c r="E22" s="185" t="e">
        <f>SUM('Master Sheet Summary'!#REF!)</f>
        <v>#REF!</v>
      </c>
      <c r="F22" s="185" t="e">
        <f>E22*C22</f>
        <v>#REF!</v>
      </c>
    </row>
    <row r="23" spans="1:6" ht="13.2">
      <c r="A23" s="175">
        <v>3.01</v>
      </c>
      <c r="B23" s="188" t="s">
        <v>803</v>
      </c>
      <c r="C23" s="187"/>
      <c r="D23" s="193" t="s">
        <v>781</v>
      </c>
      <c r="E23" s="185"/>
      <c r="F23" s="185"/>
    </row>
    <row r="24" spans="1:6" ht="26.4">
      <c r="A24" s="175">
        <v>3.02</v>
      </c>
      <c r="B24" s="184" t="s">
        <v>782</v>
      </c>
      <c r="C24" s="187"/>
      <c r="D24" s="193" t="s">
        <v>781</v>
      </c>
      <c r="E24" s="185"/>
      <c r="F24" s="185"/>
    </row>
    <row r="25" spans="1:6" ht="13.2">
      <c r="A25" s="175"/>
      <c r="B25" s="184"/>
      <c r="C25" s="187"/>
      <c r="D25" s="193"/>
      <c r="E25" s="185"/>
      <c r="F25" s="185"/>
    </row>
    <row r="26" spans="1:6" ht="13.2">
      <c r="A26" s="191">
        <v>4</v>
      </c>
      <c r="B26" s="190" t="s">
        <v>804</v>
      </c>
      <c r="C26" s="187">
        <v>1</v>
      </c>
      <c r="D26" s="193" t="s">
        <v>30</v>
      </c>
      <c r="E26" s="185" t="e">
        <f>SUM('Master Sheet Summary'!#REF!)</f>
        <v>#REF!</v>
      </c>
      <c r="F26" s="185" t="e">
        <f>E26*C26</f>
        <v>#REF!</v>
      </c>
    </row>
    <row r="27" spans="1:6" ht="13.2">
      <c r="A27" s="175">
        <v>4.01</v>
      </c>
      <c r="B27" s="188" t="s">
        <v>803</v>
      </c>
      <c r="C27" s="187"/>
      <c r="D27" s="193" t="s">
        <v>781</v>
      </c>
      <c r="E27" s="185"/>
      <c r="F27" s="185"/>
    </row>
    <row r="28" spans="1:6" ht="26.4">
      <c r="A28" s="175">
        <v>4.02</v>
      </c>
      <c r="B28" s="184" t="s">
        <v>782</v>
      </c>
      <c r="C28" s="187"/>
      <c r="D28" s="193" t="s">
        <v>781</v>
      </c>
      <c r="E28" s="185"/>
      <c r="F28" s="185"/>
    </row>
    <row r="29" spans="1:6" ht="13.2">
      <c r="A29" s="175"/>
      <c r="B29" s="184"/>
      <c r="C29" s="187"/>
      <c r="D29" s="193"/>
      <c r="E29" s="185"/>
      <c r="F29" s="185"/>
    </row>
    <row r="30" spans="1:6" ht="13.2">
      <c r="A30" s="191">
        <v>5</v>
      </c>
      <c r="B30" s="190" t="s">
        <v>336</v>
      </c>
      <c r="C30" s="187">
        <v>1</v>
      </c>
      <c r="D30" s="193" t="s">
        <v>30</v>
      </c>
      <c r="E30" s="185" t="e">
        <f>SUM('Master Sheet Summary'!#REF!)</f>
        <v>#REF!</v>
      </c>
      <c r="F30" s="185" t="e">
        <f>E30*C30</f>
        <v>#REF!</v>
      </c>
    </row>
    <row r="31" spans="1:6" ht="13.2">
      <c r="A31" s="175">
        <v>5.01</v>
      </c>
      <c r="B31" s="188" t="s">
        <v>803</v>
      </c>
      <c r="C31" s="187"/>
      <c r="D31" s="193" t="s">
        <v>781</v>
      </c>
      <c r="E31" s="185"/>
      <c r="F31" s="185"/>
    </row>
    <row r="32" spans="1:6" ht="26.4">
      <c r="A32" s="175">
        <v>5.02</v>
      </c>
      <c r="B32" s="184" t="s">
        <v>782</v>
      </c>
      <c r="C32" s="187"/>
      <c r="D32" s="193" t="s">
        <v>781</v>
      </c>
      <c r="E32" s="185"/>
      <c r="F32" s="185"/>
    </row>
    <row r="33" spans="1:6" ht="13.2">
      <c r="A33" s="175"/>
      <c r="B33" s="184"/>
      <c r="C33" s="187"/>
      <c r="D33" s="193"/>
      <c r="E33" s="185"/>
      <c r="F33" s="185"/>
    </row>
    <row r="34" spans="1:6" ht="14.4">
      <c r="A34" s="170">
        <v>6</v>
      </c>
      <c r="B34" s="165" t="s">
        <v>772</v>
      </c>
      <c r="C34" s="167"/>
      <c r="D34" s="177"/>
      <c r="E34" s="163"/>
      <c r="F34" s="180" t="e">
        <f>SUM(F18:F29)</f>
        <v>#REF!</v>
      </c>
    </row>
    <row r="35" spans="1:6" ht="14.4">
      <c r="A35" s="175"/>
      <c r="B35" s="179"/>
      <c r="C35" s="167"/>
      <c r="D35" s="177"/>
      <c r="E35" s="163"/>
      <c r="F35" s="174" t="s">
        <v>779</v>
      </c>
    </row>
    <row r="36" spans="1:6" ht="14.4">
      <c r="A36" s="175">
        <v>7</v>
      </c>
      <c r="B36" s="160" t="s">
        <v>780</v>
      </c>
      <c r="C36" s="167"/>
      <c r="D36" s="178"/>
      <c r="E36" s="163"/>
      <c r="F36" s="176" t="e">
        <f>F34*15%</f>
        <v>#REF!</v>
      </c>
    </row>
    <row r="37" spans="1:6" ht="14.4">
      <c r="A37" s="175"/>
      <c r="B37" s="160"/>
      <c r="C37" s="167"/>
      <c r="D37" s="177" t="s">
        <v>779</v>
      </c>
      <c r="E37" s="163"/>
      <c r="F37" s="174"/>
    </row>
    <row r="38" spans="1:6" ht="14.4">
      <c r="A38" s="175">
        <v>8</v>
      </c>
      <c r="B38" s="160" t="s">
        <v>778</v>
      </c>
      <c r="C38" s="167"/>
      <c r="D38" s="177"/>
      <c r="E38" s="176"/>
      <c r="F38" s="176">
        <f>F10</f>
        <v>0</v>
      </c>
    </row>
    <row r="39" spans="1:6" ht="14.4">
      <c r="A39" s="175"/>
      <c r="B39" s="160"/>
      <c r="C39" s="167"/>
      <c r="D39" s="164"/>
      <c r="E39" s="163"/>
      <c r="F39" s="174"/>
    </row>
    <row r="40" spans="1:6" ht="14.4">
      <c r="A40" s="170">
        <v>9</v>
      </c>
      <c r="B40" s="165" t="s">
        <v>772</v>
      </c>
      <c r="C40" s="167"/>
      <c r="D40" s="164"/>
      <c r="E40" s="163"/>
      <c r="F40" s="171" t="e">
        <f>SUM(F34:F39)</f>
        <v>#REF!</v>
      </c>
    </row>
    <row r="41" spans="1:6" ht="14.4">
      <c r="A41" s="168"/>
      <c r="B41" s="160"/>
      <c r="C41" s="167"/>
      <c r="D41" s="164"/>
      <c r="E41" s="163"/>
      <c r="F41" s="173"/>
    </row>
    <row r="42" spans="1:6" ht="14.4">
      <c r="A42" s="168">
        <v>10</v>
      </c>
      <c r="B42" s="160" t="s">
        <v>777</v>
      </c>
      <c r="C42" s="167"/>
      <c r="D42" s="164"/>
      <c r="E42" s="163"/>
      <c r="F42" s="163" t="e">
        <f>F40*3.25%</f>
        <v>#REF!</v>
      </c>
    </row>
    <row r="43" spans="1:6" ht="14.4">
      <c r="A43" s="168"/>
      <c r="B43" s="160"/>
      <c r="C43" s="167"/>
      <c r="D43" s="164"/>
      <c r="E43" s="163"/>
      <c r="F43" s="163"/>
    </row>
    <row r="44" spans="1:6" ht="14.4">
      <c r="A44" s="170">
        <v>11</v>
      </c>
      <c r="B44" s="165" t="s">
        <v>772</v>
      </c>
      <c r="C44" s="167"/>
      <c r="D44" s="164"/>
      <c r="E44" s="163"/>
      <c r="F44" s="171" t="e">
        <f>SUM(F40:F43)</f>
        <v>#REF!</v>
      </c>
    </row>
    <row r="45" spans="1:6" ht="14.4">
      <c r="A45" s="170"/>
      <c r="B45" s="160"/>
      <c r="C45" s="167"/>
      <c r="D45" s="164"/>
      <c r="E45" s="163"/>
      <c r="F45" s="169"/>
    </row>
    <row r="46" spans="1:6" ht="14.4">
      <c r="A46" s="168">
        <v>12</v>
      </c>
      <c r="B46" s="160" t="s">
        <v>776</v>
      </c>
      <c r="C46" s="167"/>
      <c r="D46" s="164"/>
      <c r="E46" s="163"/>
      <c r="F46" s="163" t="e">
        <f>SUM(F44/100*3.25)</f>
        <v>#REF!</v>
      </c>
    </row>
    <row r="47" spans="1:6" ht="14.4">
      <c r="A47" s="168"/>
      <c r="B47" s="160"/>
      <c r="C47" s="167"/>
      <c r="D47" s="164"/>
      <c r="E47" s="163"/>
      <c r="F47" s="172"/>
    </row>
    <row r="48" spans="1:6" ht="14.4">
      <c r="A48" s="168">
        <v>13</v>
      </c>
      <c r="B48" s="165" t="s">
        <v>772</v>
      </c>
      <c r="C48" s="167"/>
      <c r="D48" s="164"/>
      <c r="E48" s="163"/>
      <c r="F48" s="169" t="e">
        <f>SUM(F44:F46)</f>
        <v>#REF!</v>
      </c>
    </row>
    <row r="49" spans="1:6" ht="14.4">
      <c r="A49" s="168"/>
      <c r="B49" s="165"/>
      <c r="C49" s="167"/>
      <c r="D49" s="164"/>
      <c r="E49" s="163"/>
      <c r="F49" s="163"/>
    </row>
    <row r="50" spans="1:6" ht="26.4">
      <c r="A50" s="168">
        <v>14</v>
      </c>
      <c r="B50" s="160" t="s">
        <v>775</v>
      </c>
      <c r="C50" s="167"/>
      <c r="D50" s="164"/>
      <c r="E50" s="163"/>
      <c r="F50" s="163" t="e">
        <f>F48*15%</f>
        <v>#REF!</v>
      </c>
    </row>
    <row r="51" spans="1:6" ht="14.4">
      <c r="A51" s="168"/>
      <c r="B51" s="160"/>
      <c r="C51" s="167"/>
      <c r="D51" s="164"/>
      <c r="E51" s="163"/>
      <c r="F51" s="163"/>
    </row>
    <row r="52" spans="1:6" ht="14.4">
      <c r="A52" s="170">
        <v>15</v>
      </c>
      <c r="B52" s="165" t="s">
        <v>772</v>
      </c>
      <c r="C52" s="167"/>
      <c r="D52" s="164"/>
      <c r="E52" s="163"/>
      <c r="F52" s="171" t="e">
        <f>SUM(F48:F50)</f>
        <v>#REF!</v>
      </c>
    </row>
    <row r="53" spans="1:6" ht="14.4">
      <c r="A53" s="170"/>
      <c r="B53" s="160"/>
      <c r="C53" s="167"/>
      <c r="D53" s="164"/>
      <c r="E53" s="163"/>
      <c r="F53" s="169"/>
    </row>
    <row r="54" spans="1:6" ht="14.4">
      <c r="A54" s="168">
        <v>16</v>
      </c>
      <c r="B54" s="160" t="s">
        <v>774</v>
      </c>
      <c r="C54" s="167"/>
      <c r="D54" s="164"/>
      <c r="E54" s="163"/>
      <c r="F54" s="163" t="e">
        <f>F52*10%</f>
        <v>#REF!</v>
      </c>
    </row>
    <row r="55" spans="1:6" ht="14.4">
      <c r="A55" s="168"/>
      <c r="B55" s="160"/>
      <c r="C55" s="167"/>
      <c r="D55" s="164"/>
      <c r="E55" s="163"/>
      <c r="F55" s="163"/>
    </row>
    <row r="56" spans="1:6" ht="14.4">
      <c r="A56" s="168">
        <v>17</v>
      </c>
      <c r="B56" s="160" t="s">
        <v>773</v>
      </c>
      <c r="C56" s="167"/>
      <c r="D56" s="164"/>
      <c r="E56" s="163"/>
      <c r="F56" s="163" t="e">
        <f>F52*10%</f>
        <v>#REF!</v>
      </c>
    </row>
    <row r="57" spans="1:6" ht="14.4">
      <c r="A57" s="168"/>
      <c r="B57" s="160"/>
      <c r="C57" s="167"/>
      <c r="D57" s="164"/>
      <c r="E57" s="163"/>
      <c r="F57" s="172"/>
    </row>
    <row r="58" spans="1:6" ht="14.4">
      <c r="A58" s="170">
        <v>18</v>
      </c>
      <c r="B58" s="165" t="s">
        <v>772</v>
      </c>
      <c r="C58" s="167"/>
      <c r="D58" s="164"/>
      <c r="E58" s="163"/>
      <c r="F58" s="171" t="e">
        <f>SUM(F52:F57)</f>
        <v>#REF!</v>
      </c>
    </row>
    <row r="59" spans="1:6" ht="14.4">
      <c r="A59" s="170"/>
      <c r="B59" s="160"/>
      <c r="C59" s="167"/>
      <c r="D59" s="164"/>
      <c r="E59" s="163"/>
      <c r="F59" s="169"/>
    </row>
    <row r="60" spans="1:6" ht="14.4">
      <c r="A60" s="168">
        <v>19</v>
      </c>
      <c r="B60" s="160" t="s">
        <v>771</v>
      </c>
      <c r="C60" s="167"/>
      <c r="D60" s="164"/>
      <c r="E60" s="163"/>
      <c r="F60" s="163" t="e">
        <f>SUM(F58/100*0.95)</f>
        <v>#REF!</v>
      </c>
    </row>
    <row r="61" spans="1:6" ht="14.4">
      <c r="A61" s="168"/>
      <c r="B61" s="160"/>
      <c r="C61" s="167"/>
      <c r="D61" s="164"/>
      <c r="E61" s="163"/>
      <c r="F61" s="163"/>
    </row>
    <row r="62" spans="1:6" ht="13.8" thickBot="1">
      <c r="A62" s="166">
        <v>20</v>
      </c>
      <c r="B62" s="165" t="s">
        <v>770</v>
      </c>
      <c r="C62" s="164"/>
      <c r="D62" s="164"/>
      <c r="E62" s="163"/>
      <c r="F62" s="162" t="e">
        <f>SUM(F58:F60)</f>
        <v>#REF!</v>
      </c>
    </row>
    <row r="63" spans="1:6" ht="13.2">
      <c r="A63" s="161"/>
      <c r="B63" s="160"/>
      <c r="C63" s="159"/>
      <c r="D63" s="159"/>
      <c r="E63" s="158"/>
      <c r="F63" s="158"/>
    </row>
    <row r="64" spans="1:6" ht="13.2">
      <c r="A64" s="157"/>
      <c r="B64" s="156"/>
      <c r="C64" s="156"/>
      <c r="D64" s="155"/>
      <c r="E64" s="153"/>
      <c r="F64" s="152"/>
    </row>
    <row r="65" spans="1:6">
      <c r="A65" s="424" t="s">
        <v>769</v>
      </c>
      <c r="B65" s="424"/>
      <c r="C65" s="424"/>
      <c r="D65" s="424"/>
      <c r="E65" s="424"/>
      <c r="F65" s="424"/>
    </row>
    <row r="66" spans="1:6">
      <c r="A66" s="424"/>
      <c r="B66" s="424"/>
      <c r="C66" s="424"/>
      <c r="D66" s="424"/>
      <c r="E66" s="424"/>
      <c r="F66" s="424"/>
    </row>
    <row r="67" spans="1:6" ht="13.2">
      <c r="A67" s="154"/>
      <c r="B67" s="155"/>
      <c r="C67" s="155"/>
      <c r="D67" s="155"/>
      <c r="E67" s="153"/>
      <c r="F67" s="155"/>
    </row>
    <row r="68" spans="1:6" ht="1.65" customHeight="1">
      <c r="A68" s="154"/>
      <c r="B68" s="152"/>
      <c r="C68" s="152"/>
      <c r="D68" s="152"/>
      <c r="E68" s="153"/>
      <c r="F68" s="152"/>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spans="1:1" hidden="1">
      <c r="A98"/>
    </row>
    <row r="99" spans="1:1" hidden="1">
      <c r="A99"/>
    </row>
    <row r="100" spans="1:1" hidden="1">
      <c r="A100"/>
    </row>
    <row r="101" spans="1:1" hidden="1">
      <c r="A101"/>
    </row>
    <row r="102" spans="1:1" hidden="1">
      <c r="A102"/>
    </row>
    <row r="103" spans="1:1" hidden="1">
      <c r="A103"/>
    </row>
    <row r="104" spans="1:1" hidden="1">
      <c r="A104"/>
    </row>
    <row r="105" spans="1:1" hidden="1">
      <c r="A105"/>
    </row>
    <row r="106" spans="1:1" hidden="1">
      <c r="A106"/>
    </row>
    <row r="107" spans="1:1" hidden="1">
      <c r="A107"/>
    </row>
    <row r="108" spans="1:1" hidden="1">
      <c r="A108"/>
    </row>
    <row r="109" spans="1:1" hidden="1">
      <c r="A109"/>
    </row>
    <row r="110"/>
    <row r="111"/>
    <row r="112"/>
    <row r="113"/>
    <row r="114"/>
    <row r="115"/>
    <row r="116"/>
    <row r="117"/>
    <row r="118"/>
    <row r="119"/>
    <row r="120"/>
    <row r="121"/>
    <row r="122"/>
    <row r="123"/>
    <row r="124"/>
    <row r="125"/>
    <row r="126"/>
    <row r="127"/>
    <row r="128"/>
    <row r="129"/>
    <row r="130"/>
    <row r="131"/>
    <row r="132"/>
    <row r="133"/>
    <row r="134"/>
    <row r="135"/>
    <row r="136"/>
  </sheetData>
  <mergeCells count="4">
    <mergeCell ref="A1:B1"/>
    <mergeCell ref="A65:F66"/>
    <mergeCell ref="B67:D67"/>
    <mergeCell ref="B68:D68"/>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F132"/>
  <sheetViews>
    <sheetView view="normal" workbookViewId="0">
      <selection pane="topLeft" activeCell="B8" sqref="B8"/>
    </sheetView>
  </sheetViews>
  <sheetFormatPr defaultColWidth="0" zeroHeight="true" defaultRowHeight="12.6" baseColWidth="0"/>
  <cols>
    <col min="1" max="1" width="9.5703125" style="151" customWidth="1"/>
    <col min="2" max="2" width="52.84765625" style="151" customWidth="1"/>
    <col min="3" max="3" width="10.140625" style="151" customWidth="1"/>
    <col min="4" max="4" width="7" style="151" customWidth="1"/>
    <col min="5" max="5" width="13" style="151" customWidth="1"/>
    <col min="6" max="6" width="12.140625" style="151" customWidth="1"/>
    <col min="7" max="16384" width="8.84765625" style="151" hidden="1" customWidth="1"/>
  </cols>
  <sheetData>
    <row r="1" spans="1:2">
      <c r="A1" s="422" t="s">
        <v>800</v>
      </c>
      <c r="B1" s="423"/>
    </row>
    <row r="2" spans="1:1">
      <c r="A2" s="151" t="s">
        <v>801</v>
      </c>
    </row>
    <row r="3" spans="5:5">
      <c r="E3" s="204">
        <v>43101</v>
      </c>
    </row>
    <row r="4"/>
    <row r="5" spans="1:6" ht="13.2">
      <c r="A5" s="203" t="s">
        <v>30</v>
      </c>
      <c r="B5" s="202" t="s">
        <v>799</v>
      </c>
      <c r="C5" s="202" t="s">
        <v>798</v>
      </c>
      <c r="D5" s="202" t="s">
        <v>797</v>
      </c>
      <c r="E5" s="201" t="s">
        <v>15</v>
      </c>
      <c r="F5" s="201" t="s">
        <v>796</v>
      </c>
    </row>
    <row r="6" spans="1:6" ht="13.2">
      <c r="A6" s="200"/>
      <c r="B6" s="199"/>
      <c r="C6" s="199"/>
      <c r="D6" s="199"/>
      <c r="E6" s="198"/>
      <c r="F6" s="198"/>
    </row>
    <row r="7" spans="1:6" ht="13.2">
      <c r="A7" s="191"/>
      <c r="B7" s="165" t="s">
        <v>802</v>
      </c>
      <c r="C7" s="193"/>
      <c r="D7" s="193"/>
      <c r="E7" s="176"/>
      <c r="F7" s="176"/>
    </row>
    <row r="8" spans="1:6" ht="13.2">
      <c r="A8" s="191"/>
      <c r="B8" s="196" t="s">
        <v>822</v>
      </c>
      <c r="C8" s="193"/>
      <c r="D8" s="193"/>
      <c r="E8" s="176"/>
      <c r="F8" s="176"/>
    </row>
    <row r="9" spans="1:6" ht="13.2">
      <c r="A9" s="191"/>
      <c r="B9" s="196"/>
      <c r="C9" s="197"/>
      <c r="D9" s="193"/>
      <c r="E9" s="176"/>
      <c r="F9" s="176"/>
    </row>
    <row r="10" spans="1:6" ht="13.2">
      <c r="A10" s="191">
        <v>1</v>
      </c>
      <c r="B10" s="196" t="s">
        <v>795</v>
      </c>
      <c r="C10" s="194">
        <v>1</v>
      </c>
      <c r="D10" s="195" t="s">
        <v>30</v>
      </c>
      <c r="E10" s="185"/>
      <c r="F10" s="185">
        <f>SUM(F12:F16)</f>
        <v>16802.5</v>
      </c>
    </row>
    <row r="11" spans="1:6" ht="13.2">
      <c r="A11" s="191"/>
      <c r="B11" s="196"/>
      <c r="C11" s="197"/>
      <c r="D11" s="193"/>
      <c r="E11" s="176"/>
      <c r="F11" s="176"/>
    </row>
    <row r="12" spans="1:6" ht="39.6">
      <c r="A12" s="175">
        <v>1.01</v>
      </c>
      <c r="B12" s="205" t="s">
        <v>794</v>
      </c>
      <c r="C12" s="206">
        <v>1</v>
      </c>
      <c r="D12" s="207" t="s">
        <v>30</v>
      </c>
      <c r="E12" s="208">
        <f>(200*21)+(52.5*21)</f>
        <v>5302.5</v>
      </c>
      <c r="F12" s="208">
        <f>E12*C12</f>
        <v>5302.5</v>
      </c>
    </row>
    <row r="13" spans="1:6" ht="26.4">
      <c r="A13" s="175">
        <v>1.02</v>
      </c>
      <c r="B13" s="205" t="s">
        <v>793</v>
      </c>
      <c r="C13" s="209">
        <v>1400</v>
      </c>
      <c r="D13" s="210" t="s">
        <v>18</v>
      </c>
      <c r="E13" s="208">
        <v>5</v>
      </c>
      <c r="F13" s="208">
        <f>E13*C13</f>
        <v>7000</v>
      </c>
    </row>
    <row r="14" spans="1:6" ht="39.6">
      <c r="A14" s="175">
        <v>1.03</v>
      </c>
      <c r="B14" s="205" t="s">
        <v>792</v>
      </c>
      <c r="C14" s="209">
        <v>1</v>
      </c>
      <c r="D14" s="210" t="s">
        <v>789</v>
      </c>
      <c r="E14" s="208">
        <v>500</v>
      </c>
      <c r="F14" s="208">
        <f>E14*C14</f>
        <v>500</v>
      </c>
    </row>
    <row r="15" spans="1:6" ht="26.4">
      <c r="A15" s="175">
        <v>1.04</v>
      </c>
      <c r="B15" s="205" t="s">
        <v>791</v>
      </c>
      <c r="C15" s="209">
        <v>10</v>
      </c>
      <c r="D15" s="210" t="s">
        <v>30</v>
      </c>
      <c r="E15" s="208">
        <v>300</v>
      </c>
      <c r="F15" s="208">
        <f>E15*C15</f>
        <v>3000</v>
      </c>
    </row>
    <row r="16" spans="1:6" ht="26.4">
      <c r="A16" s="175">
        <v>1.05</v>
      </c>
      <c r="B16" s="205" t="s">
        <v>790</v>
      </c>
      <c r="C16" s="209">
        <v>1</v>
      </c>
      <c r="D16" s="210" t="s">
        <v>789</v>
      </c>
      <c r="E16" s="208">
        <v>1000</v>
      </c>
      <c r="F16" s="208">
        <f>E16*C16</f>
        <v>1000</v>
      </c>
    </row>
    <row r="17" spans="1:6" ht="13.2">
      <c r="A17" s="191"/>
      <c r="B17" s="196"/>
      <c r="C17" s="194"/>
      <c r="D17" s="195"/>
      <c r="E17" s="185"/>
      <c r="F17" s="185"/>
    </row>
    <row r="18" spans="1:6" ht="11.4" customHeight="1">
      <c r="A18" s="175"/>
      <c r="B18" s="188"/>
      <c r="C18" s="182"/>
      <c r="D18" s="181"/>
      <c r="E18" s="192"/>
      <c r="F18" s="176"/>
    </row>
    <row r="19" spans="1:6" ht="13.2">
      <c r="A19" s="191">
        <v>2</v>
      </c>
      <c r="B19" s="190" t="s">
        <v>786</v>
      </c>
      <c r="C19" s="187">
        <v>1</v>
      </c>
      <c r="D19" s="189" t="s">
        <v>30</v>
      </c>
      <c r="E19" s="186" t="e">
        <f>'Master Sheet Summary'!#REF!</f>
        <v>#REF!</v>
      </c>
      <c r="F19" s="185" t="e">
        <f>E19*C19</f>
        <v>#REF!</v>
      </c>
    </row>
    <row r="20" spans="1:6" ht="39.6">
      <c r="A20" s="175">
        <v>2.01</v>
      </c>
      <c r="B20" s="188" t="s">
        <v>785</v>
      </c>
      <c r="C20" s="187"/>
      <c r="D20" s="193" t="s">
        <v>781</v>
      </c>
      <c r="E20" s="186"/>
      <c r="F20" s="185"/>
    </row>
    <row r="21" spans="1:6" ht="26.4">
      <c r="A21" s="175">
        <v>2.02</v>
      </c>
      <c r="B21" s="184" t="s">
        <v>782</v>
      </c>
      <c r="C21" s="187"/>
      <c r="D21" s="193" t="s">
        <v>781</v>
      </c>
      <c r="E21" s="186"/>
      <c r="F21" s="185"/>
    </row>
    <row r="22" spans="1:6" ht="14.4">
      <c r="A22" s="175"/>
      <c r="B22" s="188"/>
      <c r="C22" s="167"/>
      <c r="D22" s="181"/>
      <c r="E22" s="192"/>
      <c r="F22" s="176"/>
    </row>
    <row r="23" spans="1:6" ht="13.2">
      <c r="A23" s="191">
        <v>3</v>
      </c>
      <c r="B23" s="190" t="s">
        <v>784</v>
      </c>
      <c r="C23" s="187">
        <v>1</v>
      </c>
      <c r="D23" s="189" t="s">
        <v>30</v>
      </c>
      <c r="E23" s="186" t="e">
        <f>'Master Sheet Summary'!#REF!</f>
        <v>#REF!</v>
      </c>
      <c r="F23" s="185" t="e">
        <f>E23*C23</f>
        <v>#REF!</v>
      </c>
    </row>
    <row r="24" spans="1:6" ht="26.4">
      <c r="A24" s="175">
        <v>3.01</v>
      </c>
      <c r="B24" s="188" t="s">
        <v>783</v>
      </c>
      <c r="C24" s="187"/>
      <c r="D24" s="181" t="s">
        <v>781</v>
      </c>
      <c r="E24" s="186"/>
      <c r="F24" s="185"/>
    </row>
    <row r="25" spans="1:6" ht="26.4">
      <c r="A25" s="175">
        <v>3.02</v>
      </c>
      <c r="B25" s="184" t="s">
        <v>782</v>
      </c>
      <c r="C25" s="182"/>
      <c r="D25" s="181" t="s">
        <v>781</v>
      </c>
      <c r="E25" s="176"/>
      <c r="F25" s="176"/>
    </row>
    <row r="26" spans="1:6" ht="13.2">
      <c r="A26" s="175"/>
      <c r="B26" s="184"/>
      <c r="C26" s="182"/>
      <c r="D26" s="181"/>
      <c r="E26" s="176"/>
      <c r="F26" s="176"/>
    </row>
    <row r="27" spans="1:6" ht="13.2">
      <c r="A27" s="191">
        <v>4</v>
      </c>
      <c r="B27" s="190" t="s">
        <v>820</v>
      </c>
      <c r="C27" s="187">
        <v>1</v>
      </c>
      <c r="D27" s="189" t="s">
        <v>30</v>
      </c>
      <c r="E27" s="186" t="e">
        <f>'Master Sheet Summary'!#REF!</f>
        <v>#REF!</v>
      </c>
      <c r="F27" s="185" t="e">
        <f>E27*C27</f>
        <v>#REF!</v>
      </c>
    </row>
    <row r="28" spans="1:6" ht="13.2">
      <c r="A28" s="175">
        <v>4.01</v>
      </c>
      <c r="B28" s="188" t="s">
        <v>821</v>
      </c>
      <c r="C28" s="187"/>
      <c r="D28" s="181" t="s">
        <v>781</v>
      </c>
      <c r="E28" s="186"/>
      <c r="F28" s="185"/>
    </row>
    <row r="29" spans="1:6" ht="26.4">
      <c r="A29" s="175">
        <v>4.02</v>
      </c>
      <c r="B29" s="184" t="s">
        <v>782</v>
      </c>
      <c r="C29" s="182"/>
      <c r="D29" s="181" t="s">
        <v>781</v>
      </c>
      <c r="E29" s="176"/>
      <c r="F29" s="176"/>
    </row>
    <row r="30" spans="1:6" ht="13.2">
      <c r="A30" s="175"/>
      <c r="B30" s="183"/>
      <c r="C30" s="182"/>
      <c r="D30" s="181"/>
      <c r="E30" s="176"/>
      <c r="F30" s="211"/>
    </row>
    <row r="31" spans="1:6" ht="14.4">
      <c r="A31" s="170">
        <v>5</v>
      </c>
      <c r="B31" s="165" t="s">
        <v>772</v>
      </c>
      <c r="C31" s="167"/>
      <c r="D31" s="177"/>
      <c r="E31" s="163"/>
      <c r="F31" s="180" t="e">
        <f>SUM(F18:F29)</f>
        <v>#REF!</v>
      </c>
    </row>
    <row r="32" spans="1:6" ht="14.4">
      <c r="A32" s="175"/>
      <c r="B32" s="179"/>
      <c r="C32" s="167"/>
      <c r="D32" s="177"/>
      <c r="E32" s="163"/>
      <c r="F32" s="174" t="s">
        <v>779</v>
      </c>
    </row>
    <row r="33" spans="1:6" ht="14.4">
      <c r="A33" s="175">
        <v>6</v>
      </c>
      <c r="B33" s="160" t="s">
        <v>780</v>
      </c>
      <c r="C33" s="167"/>
      <c r="D33" s="178"/>
      <c r="E33" s="163"/>
      <c r="F33" s="176" t="e">
        <f>F31*15%</f>
        <v>#REF!</v>
      </c>
    </row>
    <row r="34" spans="1:6" ht="14.4">
      <c r="A34" s="175"/>
      <c r="B34" s="160"/>
      <c r="C34" s="167"/>
      <c r="D34" s="177" t="s">
        <v>779</v>
      </c>
      <c r="E34" s="163"/>
      <c r="F34" s="174"/>
    </row>
    <row r="35" spans="1:6" ht="14.4">
      <c r="A35" s="175">
        <v>7</v>
      </c>
      <c r="B35" s="160" t="s">
        <v>778</v>
      </c>
      <c r="C35" s="167"/>
      <c r="D35" s="177"/>
      <c r="E35" s="176"/>
      <c r="F35" s="176">
        <f>F10</f>
        <v>16802.5</v>
      </c>
    </row>
    <row r="36" spans="1:6" ht="14.4">
      <c r="A36" s="175"/>
      <c r="B36" s="160"/>
      <c r="C36" s="167"/>
      <c r="D36" s="164"/>
      <c r="E36" s="163"/>
      <c r="F36" s="174"/>
    </row>
    <row r="37" spans="1:6" ht="14.4">
      <c r="A37" s="170">
        <v>8</v>
      </c>
      <c r="B37" s="165" t="s">
        <v>772</v>
      </c>
      <c r="C37" s="167"/>
      <c r="D37" s="164"/>
      <c r="E37" s="163"/>
      <c r="F37" s="171" t="e">
        <f>SUM(F31:F36)</f>
        <v>#REF!</v>
      </c>
    </row>
    <row r="38" spans="1:6" ht="14.4">
      <c r="A38" s="168"/>
      <c r="B38" s="160"/>
      <c r="C38" s="167"/>
      <c r="D38" s="164"/>
      <c r="E38" s="163"/>
      <c r="F38" s="173"/>
    </row>
    <row r="39" spans="1:6" ht="14.4">
      <c r="A39" s="168">
        <v>9</v>
      </c>
      <c r="B39" s="160" t="s">
        <v>777</v>
      </c>
      <c r="C39" s="167"/>
      <c r="D39" s="164"/>
      <c r="E39" s="163"/>
      <c r="F39" s="163" t="e">
        <f>F37*3.25%</f>
        <v>#REF!</v>
      </c>
    </row>
    <row r="40" spans="1:6" ht="14.4">
      <c r="A40" s="168"/>
      <c r="B40" s="160"/>
      <c r="C40" s="167"/>
      <c r="D40" s="164"/>
      <c r="E40" s="163"/>
      <c r="F40" s="163"/>
    </row>
    <row r="41" spans="1:6" ht="14.4">
      <c r="A41" s="170">
        <v>10</v>
      </c>
      <c r="B41" s="165" t="s">
        <v>772</v>
      </c>
      <c r="C41" s="167"/>
      <c r="D41" s="164"/>
      <c r="E41" s="163"/>
      <c r="F41" s="171" t="e">
        <f>SUM(F37:F40)</f>
        <v>#REF!</v>
      </c>
    </row>
    <row r="42" spans="1:6" ht="14.4">
      <c r="A42" s="170"/>
      <c r="B42" s="160"/>
      <c r="C42" s="167"/>
      <c r="D42" s="164"/>
      <c r="E42" s="163"/>
      <c r="F42" s="169"/>
    </row>
    <row r="43" spans="1:6" ht="14.4">
      <c r="A43" s="168">
        <v>11</v>
      </c>
      <c r="B43" s="160" t="s">
        <v>776</v>
      </c>
      <c r="C43" s="167"/>
      <c r="D43" s="164"/>
      <c r="E43" s="163"/>
      <c r="F43" s="163" t="e">
        <f>SUM(F41/100*3.25)</f>
        <v>#REF!</v>
      </c>
    </row>
    <row r="44" spans="1:6" ht="14.4">
      <c r="A44" s="168"/>
      <c r="B44" s="160"/>
      <c r="C44" s="167"/>
      <c r="D44" s="164"/>
      <c r="E44" s="163"/>
      <c r="F44" s="172"/>
    </row>
    <row r="45" spans="1:6" ht="14.4">
      <c r="A45" s="168">
        <v>12</v>
      </c>
      <c r="B45" s="165" t="s">
        <v>772</v>
      </c>
      <c r="C45" s="167"/>
      <c r="D45" s="164"/>
      <c r="E45" s="163"/>
      <c r="F45" s="169" t="e">
        <f>SUM(F41:F43)</f>
        <v>#REF!</v>
      </c>
    </row>
    <row r="46" spans="1:6" ht="14.4">
      <c r="A46" s="168"/>
      <c r="B46" s="165"/>
      <c r="C46" s="167"/>
      <c r="D46" s="164"/>
      <c r="E46" s="163"/>
      <c r="F46" s="163"/>
    </row>
    <row r="47" spans="1:6" ht="26.4">
      <c r="A47" s="168">
        <v>13</v>
      </c>
      <c r="B47" s="160" t="s">
        <v>775</v>
      </c>
      <c r="C47" s="167"/>
      <c r="D47" s="164"/>
      <c r="E47" s="163"/>
      <c r="F47" s="163" t="e">
        <f>F45*15%</f>
        <v>#REF!</v>
      </c>
    </row>
    <row r="48" spans="1:6" ht="14.4">
      <c r="A48" s="168"/>
      <c r="B48" s="160"/>
      <c r="C48" s="167"/>
      <c r="D48" s="164"/>
      <c r="E48" s="163"/>
      <c r="F48" s="163"/>
    </row>
    <row r="49" spans="1:6" ht="14.4">
      <c r="A49" s="170">
        <v>14</v>
      </c>
      <c r="B49" s="165" t="s">
        <v>772</v>
      </c>
      <c r="C49" s="167"/>
      <c r="D49" s="164"/>
      <c r="E49" s="163"/>
      <c r="F49" s="171" t="e">
        <f>SUM(F45:F47)</f>
        <v>#REF!</v>
      </c>
    </row>
    <row r="50" spans="1:6" ht="14.4">
      <c r="A50" s="170"/>
      <c r="B50" s="160"/>
      <c r="C50" s="167"/>
      <c r="D50" s="164"/>
      <c r="E50" s="163"/>
      <c r="F50" s="169"/>
    </row>
    <row r="51" spans="1:6" ht="14.4">
      <c r="A51" s="168">
        <v>15</v>
      </c>
      <c r="B51" s="160" t="s">
        <v>774</v>
      </c>
      <c r="C51" s="167"/>
      <c r="D51" s="164"/>
      <c r="E51" s="163"/>
      <c r="F51" s="163" t="e">
        <f>F49*10%</f>
        <v>#REF!</v>
      </c>
    </row>
    <row r="52" spans="1:6" ht="14.4">
      <c r="A52" s="168"/>
      <c r="B52" s="160"/>
      <c r="C52" s="167"/>
      <c r="D52" s="164"/>
      <c r="E52" s="163"/>
      <c r="F52" s="163"/>
    </row>
    <row r="53" spans="1:6" ht="14.4">
      <c r="A53" s="168">
        <v>16</v>
      </c>
      <c r="B53" s="160" t="s">
        <v>773</v>
      </c>
      <c r="C53" s="167"/>
      <c r="D53" s="164"/>
      <c r="E53" s="163"/>
      <c r="F53" s="163" t="e">
        <f>F49*10%</f>
        <v>#REF!</v>
      </c>
    </row>
    <row r="54" spans="1:6" ht="14.4">
      <c r="A54" s="168"/>
      <c r="B54" s="160"/>
      <c r="C54" s="167"/>
      <c r="D54" s="164"/>
      <c r="E54" s="163"/>
      <c r="F54" s="172"/>
    </row>
    <row r="55" spans="1:6" ht="14.4">
      <c r="A55" s="170">
        <v>17</v>
      </c>
      <c r="B55" s="165" t="s">
        <v>772</v>
      </c>
      <c r="C55" s="167"/>
      <c r="D55" s="164"/>
      <c r="E55" s="163"/>
      <c r="F55" s="171" t="e">
        <f>SUM(F49:F54)</f>
        <v>#REF!</v>
      </c>
    </row>
    <row r="56" spans="1:6" ht="14.4">
      <c r="A56" s="170"/>
      <c r="B56" s="160"/>
      <c r="C56" s="167"/>
      <c r="D56" s="164"/>
      <c r="E56" s="163"/>
      <c r="F56" s="169"/>
    </row>
    <row r="57" spans="1:6" ht="14.4">
      <c r="A57" s="168">
        <v>18</v>
      </c>
      <c r="B57" s="160" t="s">
        <v>771</v>
      </c>
      <c r="C57" s="167"/>
      <c r="D57" s="164"/>
      <c r="E57" s="163"/>
      <c r="F57" s="163" t="e">
        <f>SUM(F55/100*0.95)</f>
        <v>#REF!</v>
      </c>
    </row>
    <row r="58" spans="1:6" ht="14.4">
      <c r="A58" s="168"/>
      <c r="B58" s="160"/>
      <c r="C58" s="167"/>
      <c r="D58" s="164"/>
      <c r="E58" s="163"/>
      <c r="F58" s="163"/>
    </row>
    <row r="59" spans="1:6" ht="13.8" thickBot="1">
      <c r="A59" s="166">
        <v>19</v>
      </c>
      <c r="B59" s="165" t="s">
        <v>770</v>
      </c>
      <c r="C59" s="164"/>
      <c r="D59" s="164"/>
      <c r="E59" s="163"/>
      <c r="F59" s="162" t="e">
        <f>SUM(F55:F57)</f>
        <v>#REF!</v>
      </c>
    </row>
    <row r="60" spans="1:6" ht="13.2">
      <c r="A60" s="161"/>
      <c r="B60" s="160"/>
      <c r="C60" s="159"/>
      <c r="D60" s="159"/>
      <c r="E60" s="158"/>
      <c r="F60" s="158"/>
    </row>
    <row r="61" spans="1:6" ht="13.2">
      <c r="A61" s="157"/>
      <c r="B61" s="156"/>
      <c r="C61" s="156"/>
      <c r="D61" s="155"/>
      <c r="E61" s="153"/>
      <c r="F61" s="152"/>
    </row>
    <row r="62" spans="1:6">
      <c r="A62" s="424" t="s">
        <v>769</v>
      </c>
      <c r="B62" s="424"/>
      <c r="C62" s="424"/>
      <c r="D62" s="424"/>
      <c r="E62" s="424"/>
      <c r="F62" s="424"/>
    </row>
    <row r="63" spans="1:6">
      <c r="A63" s="424"/>
      <c r="B63" s="424"/>
      <c r="C63" s="424"/>
      <c r="D63" s="424"/>
      <c r="E63" s="424"/>
      <c r="F63" s="424"/>
    </row>
    <row r="64" spans="1:6" ht="13.2">
      <c r="A64" s="154"/>
      <c r="B64" s="155"/>
      <c r="C64" s="155"/>
      <c r="D64" s="155"/>
      <c r="E64" s="153"/>
      <c r="F64" s="155"/>
    </row>
    <row r="65" spans="1:6" ht="1.65" customHeight="1">
      <c r="A65" s="154"/>
      <c r="B65" s="152"/>
      <c r="C65" s="152"/>
      <c r="D65" s="152"/>
      <c r="E65" s="153"/>
      <c r="F65" s="152"/>
    </row>
    <row r="66" spans="1:1" hidden="1">
      <c r="A66"/>
    </row>
    <row r="67" spans="1:1" hidden="1">
      <c r="A67"/>
    </row>
    <row r="68" spans="1:1" hidden="1">
      <c r="A68"/>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spans="1:1" hidden="1">
      <c r="A98"/>
    </row>
    <row r="99" spans="1:1" hidden="1">
      <c r="A99"/>
    </row>
    <row r="100" spans="1:1" hidden="1">
      <c r="A100"/>
    </row>
    <row r="101" spans="1:1" hidden="1">
      <c r="A101"/>
    </row>
    <row r="102" spans="1:1" hidden="1">
      <c r="A102"/>
    </row>
    <row r="103" spans="1:1" hidden="1">
      <c r="A103"/>
    </row>
    <row r="104" spans="1:1" hidden="1">
      <c r="A104"/>
    </row>
    <row r="105" spans="1:1" hidden="1">
      <c r="A105"/>
    </row>
    <row r="106" spans="1:1" hidden="1">
      <c r="A106"/>
    </row>
    <row r="107"/>
    <row r="108"/>
    <row r="109"/>
    <row r="110"/>
    <row r="111"/>
    <row r="112"/>
    <row r="113"/>
    <row r="114"/>
    <row r="115"/>
    <row r="116"/>
    <row r="117"/>
    <row r="118"/>
    <row r="119"/>
    <row r="120"/>
    <row r="121"/>
    <row r="122"/>
    <row r="123"/>
    <row r="124"/>
    <row r="125"/>
    <row r="126"/>
    <row r="127"/>
    <row r="128"/>
    <row r="129"/>
    <row r="130"/>
    <row r="131"/>
    <row r="132"/>
  </sheetData>
  <mergeCells count="4">
    <mergeCell ref="A1:B1"/>
    <mergeCell ref="A62:F63"/>
    <mergeCell ref="B64:D64"/>
    <mergeCell ref="B65:D65"/>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docProps/app.xml><?xml version="1.0" encoding="utf-8"?>
<Properties xmlns="http://schemas.openxmlformats.org/officeDocument/2006/extended-properties">
  <Application>Essential XlsIO</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Sommerville, Richard</dc:creator>
  <cp:keywords/>
  <cp:lastModifiedBy>Robbie Sinclair</cp:lastModifiedBy>
  <dcterms:created xsi:type="dcterms:W3CDTF">2017-09-06T13:46:28Z</dcterms:created>
  <dcterms:modified xsi:type="dcterms:W3CDTF">2020-01-31T17:33:33Z</dcterms:modified>
  <dc:subject/>
  <cp:lastPrinted>2019-03-18T15:48:49Z</cp:lastPrinted>
  <dc:title>New Bassett House - costs</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ocRiskLevel">
    <vt:lpstr/>
  </property>
  <property fmtid="{D5CDD505-2E9C-101B-9397-08002B2CF9AE}" pid="3" name="DocRiskLevelWizardText">
    <vt:lpstr>Atkins Baseline</vt:lpstr>
  </property>
  <property fmtid="{D5CDD505-2E9C-101B-9397-08002B2CF9AE}" pid="4" name="DocRiskLevelWizardMarker">
    <vt:lpstr/>
  </property>
</Properties>
</file>